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7005" windowWidth="14805" windowHeight="1170" tabRatio="535"/>
  </bookViews>
  <sheets>
    <sheet name="на 01.01.2022г." sheetId="12" r:id="rId1"/>
    <sheet name="123" sheetId="15" state="hidden" r:id="rId2"/>
    <sheet name="ГП за 01.11.2020 (без выравн.)" sheetId="13" state="hidden" r:id="rId3"/>
    <sheet name="ГП за 01.11.2020 (2)" sheetId="14" state="hidden" r:id="rId4"/>
  </sheets>
  <definedNames>
    <definedName name="_xlnm.Print_Titles" localSheetId="1">'123'!$6:$6</definedName>
    <definedName name="_xlnm.Print_Titles" localSheetId="0">'на 01.01.2022г.'!$8:$8</definedName>
    <definedName name="_xlnm.Print_Area" localSheetId="1">'123'!$A$1:$J$592</definedName>
    <definedName name="_xlnm.Print_Area" localSheetId="3">'ГП за 01.11.2020 (2)'!$A$1:$J$487</definedName>
    <definedName name="_xlnm.Print_Area" localSheetId="2">'ГП за 01.11.2020 (без выравн.)'!$A$1:$J$482</definedName>
    <definedName name="_xlnm.Print_Area" localSheetId="0">'на 01.01.2022г.'!$A$1:$J$611</definedName>
  </definedNames>
  <calcPr calcId="145621" refMode="R1C1"/>
</workbook>
</file>

<file path=xl/calcChain.xml><?xml version="1.0" encoding="utf-8"?>
<calcChain xmlns="http://schemas.openxmlformats.org/spreadsheetml/2006/main">
  <c r="F261" i="12" l="1"/>
  <c r="D261" i="12"/>
  <c r="H261" i="12"/>
  <c r="D135" i="12"/>
  <c r="G136" i="12"/>
  <c r="G135" i="12"/>
  <c r="F142" i="12"/>
  <c r="E138" i="12"/>
  <c r="E136" i="12"/>
  <c r="E137" i="12"/>
  <c r="E135" i="12"/>
  <c r="C136" i="12"/>
  <c r="C137" i="12"/>
  <c r="C138" i="12"/>
  <c r="C135" i="12"/>
  <c r="B136" i="12"/>
  <c r="H136" i="12" s="1"/>
  <c r="B137" i="12"/>
  <c r="B138" i="12"/>
  <c r="B135" i="12"/>
  <c r="D136" i="12" l="1"/>
  <c r="F136" i="12"/>
  <c r="E19" i="12" l="1"/>
  <c r="C19" i="12"/>
  <c r="G56" i="12" l="1"/>
  <c r="B19" i="12" l="1"/>
  <c r="G19" i="12" l="1"/>
  <c r="G20" i="12"/>
  <c r="E20" i="12"/>
  <c r="C20" i="12"/>
  <c r="B20" i="12"/>
  <c r="F162" i="12"/>
  <c r="I164" i="12"/>
  <c r="I163" i="12"/>
  <c r="I162" i="12"/>
  <c r="H162" i="12"/>
  <c r="D162" i="12"/>
  <c r="I161" i="12"/>
  <c r="G160" i="12"/>
  <c r="E160" i="12"/>
  <c r="C160" i="12"/>
  <c r="B160" i="12"/>
  <c r="I160" i="12" l="1"/>
  <c r="D160" i="12"/>
  <c r="H160" i="12"/>
  <c r="F160" i="12"/>
  <c r="G515" i="12" l="1"/>
  <c r="E346" i="12"/>
  <c r="D217" i="12" l="1"/>
  <c r="D216" i="12"/>
  <c r="B61" i="12" l="1"/>
  <c r="C534" i="12" l="1"/>
  <c r="E268" i="12" l="1"/>
  <c r="C268" i="12"/>
  <c r="B174" i="12"/>
  <c r="B18" i="12" s="1"/>
  <c r="G246" i="12" l="1"/>
  <c r="E246" i="12"/>
  <c r="C246" i="12"/>
  <c r="B246" i="12"/>
  <c r="B245" i="12" s="1"/>
  <c r="B280" i="12" l="1"/>
  <c r="B219" i="12" l="1"/>
  <c r="B205" i="12"/>
  <c r="B53" i="12"/>
  <c r="B52" i="12"/>
  <c r="C53" i="12" l="1"/>
  <c r="C52" i="12"/>
  <c r="B490" i="12"/>
  <c r="C155" i="12" l="1"/>
  <c r="H147" i="12"/>
  <c r="C490" i="12" l="1"/>
  <c r="B56" i="12"/>
  <c r="C593" i="12" l="1"/>
  <c r="D503" i="12" l="1"/>
  <c r="H450" i="12"/>
  <c r="D434" i="12" l="1"/>
  <c r="H157" i="12" l="1"/>
  <c r="I157" i="12"/>
  <c r="C299" i="12"/>
  <c r="B299" i="12"/>
  <c r="D296" i="12"/>
  <c r="B294" i="12"/>
  <c r="B281" i="12"/>
  <c r="D286" i="12"/>
  <c r="F292" i="12"/>
  <c r="B289" i="12"/>
  <c r="C174" i="12"/>
  <c r="C18" i="12" s="1"/>
  <c r="I230" i="12"/>
  <c r="B228" i="12"/>
  <c r="G178" i="12"/>
  <c r="G173" i="12"/>
  <c r="G17" i="12" s="1"/>
  <c r="D157" i="12"/>
  <c r="B150" i="12"/>
  <c r="C219" i="12" l="1"/>
  <c r="G209" i="12"/>
  <c r="B178" i="12"/>
  <c r="B123" i="12" l="1"/>
  <c r="I111" i="12" l="1"/>
  <c r="C83" i="12"/>
  <c r="B83" i="12"/>
  <c r="G61" i="12" l="1"/>
  <c r="E61" i="12"/>
  <c r="C61" i="12"/>
  <c r="I58" i="12"/>
  <c r="H58" i="12" l="1"/>
  <c r="F59" i="12" l="1"/>
  <c r="D59" i="12"/>
  <c r="D58" i="12"/>
  <c r="D64" i="12"/>
  <c r="D63" i="12"/>
  <c r="B38" i="12" l="1"/>
  <c r="H269" i="12" l="1"/>
  <c r="F269" i="12"/>
  <c r="D269" i="12"/>
  <c r="F450" i="12" l="1"/>
  <c r="H126" i="12"/>
  <c r="H125" i="12"/>
  <c r="G123" i="12"/>
  <c r="E123" i="12"/>
  <c r="C123" i="12"/>
  <c r="I124" i="12" l="1"/>
  <c r="I125" i="12"/>
  <c r="F125" i="12"/>
  <c r="D125" i="12"/>
  <c r="H434" i="12"/>
  <c r="F434" i="12"/>
  <c r="H384" i="12"/>
  <c r="H383" i="12"/>
  <c r="F384" i="12"/>
  <c r="F383" i="12"/>
  <c r="D384" i="12"/>
  <c r="H403" i="12"/>
  <c r="F403" i="12"/>
  <c r="D403" i="12"/>
  <c r="I398" i="12"/>
  <c r="F398" i="12"/>
  <c r="H180" i="12" l="1"/>
  <c r="F180" i="12"/>
  <c r="D180" i="12"/>
  <c r="H349" i="12"/>
  <c r="F349" i="12"/>
  <c r="D349" i="12"/>
  <c r="H97" i="12"/>
  <c r="F97" i="12"/>
  <c r="D99" i="12"/>
  <c r="D97" i="12"/>
  <c r="E304" i="12"/>
  <c r="I231" i="12"/>
  <c r="H212" i="12"/>
  <c r="F212" i="12"/>
  <c r="D212" i="12"/>
  <c r="I159" i="12"/>
  <c r="I158" i="12"/>
  <c r="I156" i="12"/>
  <c r="G155" i="12"/>
  <c r="E155" i="12"/>
  <c r="B155" i="12"/>
  <c r="F155" i="12" l="1"/>
  <c r="H155" i="12"/>
  <c r="I155" i="12"/>
  <c r="D155" i="12"/>
  <c r="F492" i="12" l="1"/>
  <c r="F493" i="12"/>
  <c r="H398" i="12" l="1"/>
  <c r="D398" i="12"/>
  <c r="H511" i="12"/>
  <c r="F511" i="12"/>
  <c r="D511" i="12"/>
  <c r="D599" i="12" l="1"/>
  <c r="F599" i="12"/>
  <c r="D450" i="12"/>
  <c r="I246" i="12"/>
  <c r="H246" i="12"/>
  <c r="F246" i="12"/>
  <c r="D246" i="12"/>
  <c r="G214" i="12"/>
  <c r="E214" i="12"/>
  <c r="H142" i="12"/>
  <c r="D142" i="12"/>
  <c r="I98" i="12" l="1"/>
  <c r="B51" i="12"/>
  <c r="C51" i="12"/>
  <c r="F58" i="12" l="1"/>
  <c r="I435" i="12" l="1"/>
  <c r="I434" i="12"/>
  <c r="I433" i="12"/>
  <c r="H433" i="12"/>
  <c r="F433" i="12"/>
  <c r="D433" i="12"/>
  <c r="I432" i="12"/>
  <c r="G431" i="12"/>
  <c r="E431" i="12"/>
  <c r="C431" i="12"/>
  <c r="B431" i="12"/>
  <c r="I430" i="12"/>
  <c r="I429" i="12"/>
  <c r="H429" i="12"/>
  <c r="F429" i="12"/>
  <c r="D429" i="12"/>
  <c r="I428" i="12"/>
  <c r="H428" i="12"/>
  <c r="F428" i="12"/>
  <c r="D428" i="12"/>
  <c r="I427" i="12"/>
  <c r="G426" i="12"/>
  <c r="H426" i="12" s="1"/>
  <c r="E426" i="12"/>
  <c r="C426" i="12"/>
  <c r="B426" i="12"/>
  <c r="D426" i="12" l="1"/>
  <c r="F431" i="12"/>
  <c r="D431" i="12"/>
  <c r="H431" i="12"/>
  <c r="I431" i="12"/>
  <c r="I426" i="12"/>
  <c r="F426" i="12"/>
  <c r="F536" i="12"/>
  <c r="H292" i="12"/>
  <c r="H291" i="12"/>
  <c r="D292" i="12"/>
  <c r="C280" i="12"/>
  <c r="C281" i="12"/>
  <c r="E280" i="12"/>
  <c r="E281" i="12"/>
  <c r="G206" i="12"/>
  <c r="G205" i="12"/>
  <c r="E206" i="12"/>
  <c r="E205" i="12"/>
  <c r="C206" i="12"/>
  <c r="B206" i="12"/>
  <c r="C205" i="12"/>
  <c r="I217" i="12"/>
  <c r="H217" i="12"/>
  <c r="F217" i="12"/>
  <c r="I216" i="12"/>
  <c r="H216" i="12"/>
  <c r="F216" i="12"/>
  <c r="H152" i="12"/>
  <c r="H40" i="12"/>
  <c r="F40" i="12"/>
  <c r="D40" i="12"/>
  <c r="H84" i="12" l="1"/>
  <c r="F84" i="12"/>
  <c r="D86" i="12"/>
  <c r="D84" i="12"/>
  <c r="I592" i="15" l="1"/>
  <c r="I591" i="15"/>
  <c r="I590" i="15"/>
  <c r="H590" i="15"/>
  <c r="F590" i="15"/>
  <c r="D590" i="15"/>
  <c r="I589" i="15"/>
  <c r="G588" i="15"/>
  <c r="E588" i="15"/>
  <c r="C588" i="15"/>
  <c r="D588" i="15" s="1"/>
  <c r="B588" i="15"/>
  <c r="I583" i="15"/>
  <c r="I582" i="15"/>
  <c r="H582" i="15"/>
  <c r="F582" i="15"/>
  <c r="D582" i="15"/>
  <c r="I581" i="15"/>
  <c r="H581" i="15"/>
  <c r="F581" i="15"/>
  <c r="D581" i="15"/>
  <c r="I580" i="15"/>
  <c r="I579" i="15"/>
  <c r="H579" i="15"/>
  <c r="G579" i="15"/>
  <c r="E579" i="15"/>
  <c r="F579" i="15" s="1"/>
  <c r="D579" i="15"/>
  <c r="C579" i="15"/>
  <c r="B579" i="15"/>
  <c r="I578" i="15"/>
  <c r="I577" i="15"/>
  <c r="I576" i="15"/>
  <c r="I575" i="15"/>
  <c r="G574" i="15"/>
  <c r="E574" i="15"/>
  <c r="C574" i="15"/>
  <c r="B574" i="15"/>
  <c r="I568" i="15"/>
  <c r="I567" i="15"/>
  <c r="H567" i="15"/>
  <c r="F567" i="15"/>
  <c r="D567" i="15"/>
  <c r="I566" i="15"/>
  <c r="H566" i="15"/>
  <c r="F566" i="15"/>
  <c r="D566" i="15"/>
  <c r="I565" i="15"/>
  <c r="H564" i="15"/>
  <c r="G564" i="15"/>
  <c r="E564" i="15"/>
  <c r="D564" i="15"/>
  <c r="C564" i="15"/>
  <c r="B564" i="15"/>
  <c r="I564" i="15" s="1"/>
  <c r="I558" i="15"/>
  <c r="I557" i="15"/>
  <c r="I556" i="15"/>
  <c r="I555" i="15"/>
  <c r="H555" i="15"/>
  <c r="F555" i="15"/>
  <c r="D555" i="15"/>
  <c r="G554" i="15"/>
  <c r="E554" i="15"/>
  <c r="C554" i="15"/>
  <c r="D554" i="15" s="1"/>
  <c r="B554" i="15"/>
  <c r="F554" i="15" s="1"/>
  <c r="I553" i="15"/>
  <c r="I552" i="15"/>
  <c r="I551" i="15"/>
  <c r="H551" i="15"/>
  <c r="F551" i="15"/>
  <c r="D551" i="15"/>
  <c r="I550" i="15"/>
  <c r="G549" i="15"/>
  <c r="E549" i="15"/>
  <c r="C549" i="15"/>
  <c r="B549" i="15"/>
  <c r="F549" i="15" s="1"/>
  <c r="I545" i="15"/>
  <c r="I544" i="15"/>
  <c r="I543" i="15"/>
  <c r="H543" i="15"/>
  <c r="F543" i="15"/>
  <c r="D543" i="15"/>
  <c r="I542" i="15"/>
  <c r="I541" i="15"/>
  <c r="H541" i="15"/>
  <c r="G541" i="15"/>
  <c r="E541" i="15"/>
  <c r="F541" i="15" s="1"/>
  <c r="D541" i="15"/>
  <c r="C541" i="15"/>
  <c r="B541" i="15"/>
  <c r="I540" i="15"/>
  <c r="I539" i="15"/>
  <c r="I538" i="15"/>
  <c r="H538" i="15"/>
  <c r="F538" i="15"/>
  <c r="D538" i="15"/>
  <c r="I537" i="15"/>
  <c r="H536" i="15"/>
  <c r="G536" i="15"/>
  <c r="E536" i="15"/>
  <c r="D536" i="15"/>
  <c r="C536" i="15"/>
  <c r="B536" i="15"/>
  <c r="I536" i="15" s="1"/>
  <c r="I535" i="15"/>
  <c r="I534" i="15"/>
  <c r="I533" i="15"/>
  <c r="H533" i="15"/>
  <c r="F533" i="15"/>
  <c r="D533" i="15"/>
  <c r="I532" i="15"/>
  <c r="G531" i="15"/>
  <c r="H531" i="15" s="1"/>
  <c r="E531" i="15"/>
  <c r="C531" i="15"/>
  <c r="D531" i="15" s="1"/>
  <c r="B531" i="15"/>
  <c r="F531" i="15" s="1"/>
  <c r="I527" i="15"/>
  <c r="I526" i="15"/>
  <c r="I525" i="15"/>
  <c r="D525" i="15"/>
  <c r="I524" i="15"/>
  <c r="H523" i="15"/>
  <c r="G523" i="15"/>
  <c r="E523" i="15"/>
  <c r="D523" i="15"/>
  <c r="C523" i="15"/>
  <c r="B523" i="15"/>
  <c r="I523" i="15" s="1"/>
  <c r="I522" i="15"/>
  <c r="I521" i="15"/>
  <c r="I520" i="15"/>
  <c r="H520" i="15"/>
  <c r="F520" i="15"/>
  <c r="D520" i="15"/>
  <c r="I519" i="15"/>
  <c r="G518" i="15"/>
  <c r="H518" i="15" s="1"/>
  <c r="E518" i="15"/>
  <c r="C518" i="15"/>
  <c r="D518" i="15" s="1"/>
  <c r="B518" i="15"/>
  <c r="F518" i="15" s="1"/>
  <c r="I514" i="15"/>
  <c r="I513" i="15"/>
  <c r="H513" i="15"/>
  <c r="F513" i="15"/>
  <c r="D513" i="15"/>
  <c r="I512" i="15"/>
  <c r="H512" i="15"/>
  <c r="F512" i="15"/>
  <c r="D512" i="15"/>
  <c r="I511" i="15"/>
  <c r="G510" i="15"/>
  <c r="H510" i="15" s="1"/>
  <c r="E510" i="15"/>
  <c r="C510" i="15"/>
  <c r="B510" i="15"/>
  <c r="I510" i="15" s="1"/>
  <c r="I509" i="15"/>
  <c r="I508" i="15"/>
  <c r="I507" i="15"/>
  <c r="H507" i="15"/>
  <c r="F507" i="15"/>
  <c r="D507" i="15"/>
  <c r="I506" i="15"/>
  <c r="H505" i="15"/>
  <c r="G505" i="15"/>
  <c r="E505" i="15"/>
  <c r="C505" i="15"/>
  <c r="D505" i="15" s="1"/>
  <c r="B505" i="15"/>
  <c r="I505" i="15" s="1"/>
  <c r="I504" i="15"/>
  <c r="I503" i="15"/>
  <c r="I502" i="15"/>
  <c r="I501" i="15"/>
  <c r="G500" i="15"/>
  <c r="E500" i="15"/>
  <c r="C500" i="15"/>
  <c r="B500" i="15"/>
  <c r="I494" i="15"/>
  <c r="I493" i="15"/>
  <c r="I492" i="15"/>
  <c r="H492" i="15"/>
  <c r="F492" i="15"/>
  <c r="D492" i="15"/>
  <c r="I491" i="15"/>
  <c r="G490" i="15"/>
  <c r="H490" i="15" s="1"/>
  <c r="E490" i="15"/>
  <c r="C490" i="15"/>
  <c r="D490" i="15" s="1"/>
  <c r="B490" i="15"/>
  <c r="I490" i="15" s="1"/>
  <c r="I485" i="15"/>
  <c r="I484" i="15"/>
  <c r="H484" i="15"/>
  <c r="F484" i="15"/>
  <c r="D484" i="15"/>
  <c r="I483" i="15"/>
  <c r="H483" i="15"/>
  <c r="F483" i="15"/>
  <c r="D483" i="15"/>
  <c r="I482" i="15"/>
  <c r="G481" i="15"/>
  <c r="E481" i="15"/>
  <c r="C481" i="15"/>
  <c r="B481" i="15"/>
  <c r="F481" i="15" s="1"/>
  <c r="I475" i="15"/>
  <c r="I474" i="15"/>
  <c r="H474" i="15"/>
  <c r="F474" i="15"/>
  <c r="D474" i="15"/>
  <c r="I473" i="15"/>
  <c r="H473" i="15"/>
  <c r="F473" i="15"/>
  <c r="D473" i="15"/>
  <c r="I472" i="15"/>
  <c r="H471" i="15"/>
  <c r="G471" i="15"/>
  <c r="E471" i="15"/>
  <c r="D471" i="15"/>
  <c r="C471" i="15"/>
  <c r="B471" i="15"/>
  <c r="I471" i="15" s="1"/>
  <c r="I470" i="15"/>
  <c r="I469" i="15"/>
  <c r="H469" i="15"/>
  <c r="F469" i="15"/>
  <c r="D469" i="15"/>
  <c r="I468" i="15"/>
  <c r="H468" i="15"/>
  <c r="F468" i="15"/>
  <c r="D468" i="15"/>
  <c r="I467" i="15"/>
  <c r="G466" i="15"/>
  <c r="E466" i="15"/>
  <c r="C466" i="15"/>
  <c r="B466" i="15"/>
  <c r="I460" i="15"/>
  <c r="I459" i="15"/>
  <c r="H459" i="15"/>
  <c r="F459" i="15"/>
  <c r="D459" i="15"/>
  <c r="I458" i="15"/>
  <c r="H458" i="15"/>
  <c r="F458" i="15"/>
  <c r="D458" i="15"/>
  <c r="I457" i="15"/>
  <c r="G456" i="15"/>
  <c r="H456" i="15" s="1"/>
  <c r="E456" i="15"/>
  <c r="D456" i="15"/>
  <c r="C456" i="15"/>
  <c r="B456" i="15"/>
  <c r="I456" i="15" s="1"/>
  <c r="I450" i="15"/>
  <c r="I449" i="15"/>
  <c r="H449" i="15"/>
  <c r="F449" i="15"/>
  <c r="D449" i="15"/>
  <c r="I448" i="15"/>
  <c r="H448" i="15"/>
  <c r="F448" i="15"/>
  <c r="D448" i="15"/>
  <c r="I447" i="15"/>
  <c r="G446" i="15"/>
  <c r="E446" i="15"/>
  <c r="C446" i="15"/>
  <c r="B446" i="15"/>
  <c r="F446" i="15" s="1"/>
  <c r="I440" i="15"/>
  <c r="I439" i="15"/>
  <c r="I438" i="15"/>
  <c r="H438" i="15"/>
  <c r="F438" i="15"/>
  <c r="D438" i="15"/>
  <c r="I437" i="15"/>
  <c r="G436" i="15"/>
  <c r="H436" i="15" s="1"/>
  <c r="E436" i="15"/>
  <c r="C436" i="15"/>
  <c r="B436" i="15"/>
  <c r="I436" i="15" s="1"/>
  <c r="I435" i="15"/>
  <c r="I434" i="15"/>
  <c r="I433" i="15"/>
  <c r="H433" i="15"/>
  <c r="F433" i="15"/>
  <c r="D433" i="15"/>
  <c r="I432" i="15"/>
  <c r="G431" i="15"/>
  <c r="H431" i="15" s="1"/>
  <c r="E431" i="15"/>
  <c r="C431" i="15"/>
  <c r="D431" i="15" s="1"/>
  <c r="B431" i="15"/>
  <c r="I431" i="15" s="1"/>
  <c r="I430" i="15"/>
  <c r="I429" i="15"/>
  <c r="I428" i="15"/>
  <c r="H428" i="15"/>
  <c r="F428" i="15"/>
  <c r="D428" i="15"/>
  <c r="I427" i="15"/>
  <c r="G426" i="15"/>
  <c r="H426" i="15" s="1"/>
  <c r="E426" i="15"/>
  <c r="C426" i="15"/>
  <c r="B426" i="15"/>
  <c r="I425" i="15"/>
  <c r="I424" i="15"/>
  <c r="I423" i="15"/>
  <c r="H423" i="15"/>
  <c r="F423" i="15"/>
  <c r="D423" i="15"/>
  <c r="I422" i="15"/>
  <c r="G421" i="15"/>
  <c r="E421" i="15"/>
  <c r="C421" i="15"/>
  <c r="B421" i="15"/>
  <c r="I415" i="15"/>
  <c r="I414" i="15"/>
  <c r="H414" i="15"/>
  <c r="F414" i="15"/>
  <c r="D414" i="15"/>
  <c r="I413" i="15"/>
  <c r="H413" i="15"/>
  <c r="F413" i="15"/>
  <c r="D413" i="15"/>
  <c r="I412" i="15"/>
  <c r="H411" i="15"/>
  <c r="G411" i="15"/>
  <c r="E411" i="15"/>
  <c r="C411" i="15"/>
  <c r="D411" i="15" s="1"/>
  <c r="B411" i="15"/>
  <c r="I411" i="15" s="1"/>
  <c r="I407" i="15"/>
  <c r="I406" i="15"/>
  <c r="I405" i="15"/>
  <c r="H405" i="15"/>
  <c r="F405" i="15"/>
  <c r="D405" i="15"/>
  <c r="I404" i="15"/>
  <c r="G403" i="15"/>
  <c r="E403" i="15"/>
  <c r="C403" i="15"/>
  <c r="B403" i="15"/>
  <c r="F403" i="15" s="1"/>
  <c r="I402" i="15"/>
  <c r="I401" i="15"/>
  <c r="I400" i="15"/>
  <c r="H400" i="15"/>
  <c r="F400" i="15"/>
  <c r="D400" i="15"/>
  <c r="I399" i="15"/>
  <c r="G398" i="15"/>
  <c r="E398" i="15"/>
  <c r="C398" i="15"/>
  <c r="B398" i="15"/>
  <c r="F398" i="15" s="1"/>
  <c r="I394" i="15"/>
  <c r="I392" i="15"/>
  <c r="H392" i="15"/>
  <c r="F392" i="15"/>
  <c r="D392" i="15"/>
  <c r="I391" i="15"/>
  <c r="G390" i="15"/>
  <c r="H390" i="15" s="1"/>
  <c r="E390" i="15"/>
  <c r="C390" i="15"/>
  <c r="D390" i="15" s="1"/>
  <c r="B390" i="15"/>
  <c r="I390" i="15" s="1"/>
  <c r="I389" i="15"/>
  <c r="I388" i="15"/>
  <c r="I387" i="15"/>
  <c r="H387" i="15"/>
  <c r="F387" i="15"/>
  <c r="D387" i="15"/>
  <c r="I386" i="15"/>
  <c r="G385" i="15"/>
  <c r="H385" i="15" s="1"/>
  <c r="E385" i="15"/>
  <c r="C385" i="15"/>
  <c r="B385" i="15"/>
  <c r="I384" i="15"/>
  <c r="I383" i="15"/>
  <c r="H383" i="15"/>
  <c r="F383" i="15"/>
  <c r="D383" i="15"/>
  <c r="I382" i="15"/>
  <c r="H382" i="15"/>
  <c r="F382" i="15"/>
  <c r="D382" i="15"/>
  <c r="I381" i="15"/>
  <c r="G380" i="15"/>
  <c r="H380" i="15" s="1"/>
  <c r="E380" i="15"/>
  <c r="C380" i="15"/>
  <c r="D380" i="15" s="1"/>
  <c r="B380" i="15"/>
  <c r="I380" i="15" s="1"/>
  <c r="I379" i="15"/>
  <c r="I378" i="15"/>
  <c r="I377" i="15"/>
  <c r="H377" i="15"/>
  <c r="F377" i="15"/>
  <c r="D377" i="15"/>
  <c r="I376" i="15"/>
  <c r="H375" i="15"/>
  <c r="G375" i="15"/>
  <c r="E375" i="15"/>
  <c r="D375" i="15"/>
  <c r="C375" i="15"/>
  <c r="B375" i="15"/>
  <c r="I375" i="15" s="1"/>
  <c r="I374" i="15"/>
  <c r="I373" i="15"/>
  <c r="H373" i="15"/>
  <c r="F373" i="15"/>
  <c r="D373" i="15"/>
  <c r="I372" i="15"/>
  <c r="H372" i="15"/>
  <c r="F372" i="15"/>
  <c r="D372" i="15"/>
  <c r="I371" i="15"/>
  <c r="G370" i="15"/>
  <c r="E370" i="15"/>
  <c r="C370" i="15"/>
  <c r="B370" i="15"/>
  <c r="F370" i="15" s="1"/>
  <c r="I369" i="15"/>
  <c r="I368" i="15"/>
  <c r="H368" i="15"/>
  <c r="F368" i="15"/>
  <c r="D368" i="15"/>
  <c r="I367" i="15"/>
  <c r="H367" i="15"/>
  <c r="F367" i="15"/>
  <c r="D367" i="15"/>
  <c r="I366" i="15"/>
  <c r="G365" i="15"/>
  <c r="H365" i="15" s="1"/>
  <c r="E365" i="15"/>
  <c r="F365" i="15" s="1"/>
  <c r="D365" i="15"/>
  <c r="C365" i="15"/>
  <c r="B365" i="15"/>
  <c r="I365" i="15" s="1"/>
  <c r="I364" i="15"/>
  <c r="I363" i="15"/>
  <c r="I362" i="15"/>
  <c r="H362" i="15"/>
  <c r="F362" i="15"/>
  <c r="D362" i="15"/>
  <c r="I361" i="15"/>
  <c r="G360" i="15"/>
  <c r="H360" i="15" s="1"/>
  <c r="E360" i="15"/>
  <c r="C360" i="15"/>
  <c r="D360" i="15" s="1"/>
  <c r="B360" i="15"/>
  <c r="I359" i="15"/>
  <c r="I358" i="15"/>
  <c r="I357" i="15"/>
  <c r="H357" i="15"/>
  <c r="F357" i="15"/>
  <c r="D357" i="15"/>
  <c r="I356" i="15"/>
  <c r="G355" i="15"/>
  <c r="E355" i="15"/>
  <c r="C355" i="15"/>
  <c r="B355" i="15"/>
  <c r="F355" i="15" s="1"/>
  <c r="I349" i="15"/>
  <c r="I348" i="15"/>
  <c r="I347" i="15"/>
  <c r="H347" i="15"/>
  <c r="F347" i="15"/>
  <c r="D347" i="15"/>
  <c r="I346" i="15"/>
  <c r="I345" i="15"/>
  <c r="G345" i="15"/>
  <c r="H345" i="15" s="1"/>
  <c r="E345" i="15"/>
  <c r="F345" i="15" s="1"/>
  <c r="D345" i="15"/>
  <c r="C345" i="15"/>
  <c r="B345" i="15"/>
  <c r="I339" i="15"/>
  <c r="I338" i="15"/>
  <c r="I337" i="15"/>
  <c r="H337" i="15"/>
  <c r="F337" i="15"/>
  <c r="D337" i="15"/>
  <c r="I336" i="15"/>
  <c r="G335" i="15"/>
  <c r="H335" i="15" s="1"/>
  <c r="E335" i="15"/>
  <c r="C335" i="15"/>
  <c r="D335" i="15" s="1"/>
  <c r="B335" i="15"/>
  <c r="I335" i="15" s="1"/>
  <c r="I329" i="15"/>
  <c r="I328" i="15"/>
  <c r="I327" i="15"/>
  <c r="H327" i="15"/>
  <c r="F327" i="15"/>
  <c r="D327" i="15"/>
  <c r="I326" i="15"/>
  <c r="G325" i="15"/>
  <c r="H325" i="15" s="1"/>
  <c r="E325" i="15"/>
  <c r="C325" i="15"/>
  <c r="D325" i="15" s="1"/>
  <c r="B325" i="15"/>
  <c r="F325" i="15" s="1"/>
  <c r="I320" i="15"/>
  <c r="I319" i="15"/>
  <c r="H319" i="15"/>
  <c r="F319" i="15"/>
  <c r="D319" i="15"/>
  <c r="I318" i="15"/>
  <c r="H318" i="15"/>
  <c r="F318" i="15"/>
  <c r="D318" i="15"/>
  <c r="I317" i="15"/>
  <c r="G316" i="15"/>
  <c r="H316" i="15" s="1"/>
  <c r="E316" i="15"/>
  <c r="C316" i="15"/>
  <c r="D316" i="15" s="1"/>
  <c r="B316" i="15"/>
  <c r="I316" i="15" s="1"/>
  <c r="I312" i="15"/>
  <c r="I311" i="15"/>
  <c r="I310" i="15"/>
  <c r="H310" i="15"/>
  <c r="F310" i="15"/>
  <c r="D310" i="15"/>
  <c r="I309" i="15"/>
  <c r="H308" i="15"/>
  <c r="G308" i="15"/>
  <c r="E308" i="15"/>
  <c r="F308" i="15" s="1"/>
  <c r="C308" i="15"/>
  <c r="D308" i="15" s="1"/>
  <c r="B308" i="15"/>
  <c r="I308" i="15" s="1"/>
  <c r="I307" i="15"/>
  <c r="I306" i="15"/>
  <c r="I305" i="15"/>
  <c r="H305" i="15"/>
  <c r="F305" i="15"/>
  <c r="D305" i="15"/>
  <c r="I304" i="15"/>
  <c r="G303" i="15"/>
  <c r="E303" i="15"/>
  <c r="C303" i="15"/>
  <c r="D303" i="15" s="1"/>
  <c r="B303" i="15"/>
  <c r="I302" i="15"/>
  <c r="I301" i="15"/>
  <c r="I300" i="15"/>
  <c r="H300" i="15"/>
  <c r="F300" i="15"/>
  <c r="D300" i="15"/>
  <c r="I299" i="15"/>
  <c r="G298" i="15"/>
  <c r="H298" i="15" s="1"/>
  <c r="E298" i="15"/>
  <c r="C298" i="15"/>
  <c r="D298" i="15" s="1"/>
  <c r="B298" i="15"/>
  <c r="F298" i="15" s="1"/>
  <c r="I297" i="15"/>
  <c r="I296" i="15"/>
  <c r="I295" i="15"/>
  <c r="H295" i="15"/>
  <c r="F295" i="15"/>
  <c r="D295" i="15"/>
  <c r="I294" i="15"/>
  <c r="G293" i="15"/>
  <c r="H293" i="15" s="1"/>
  <c r="C293" i="15"/>
  <c r="D293" i="15" s="1"/>
  <c r="B293" i="15"/>
  <c r="F293" i="15" s="1"/>
  <c r="I292" i="15"/>
  <c r="I291" i="15"/>
  <c r="H291" i="15"/>
  <c r="F291" i="15"/>
  <c r="D291" i="15"/>
  <c r="I290" i="15"/>
  <c r="H290" i="15"/>
  <c r="F290" i="15"/>
  <c r="D290" i="15"/>
  <c r="I289" i="15"/>
  <c r="G288" i="15"/>
  <c r="E288" i="15"/>
  <c r="C288" i="15"/>
  <c r="B288" i="15"/>
  <c r="I287" i="15"/>
  <c r="I286" i="15"/>
  <c r="H286" i="15"/>
  <c r="F286" i="15"/>
  <c r="D286" i="15"/>
  <c r="I285" i="15"/>
  <c r="H285" i="15"/>
  <c r="F285" i="15"/>
  <c r="D285" i="15"/>
  <c r="I284" i="15"/>
  <c r="G283" i="15"/>
  <c r="H283" i="15" s="1"/>
  <c r="E283" i="15"/>
  <c r="C283" i="15"/>
  <c r="B283" i="15"/>
  <c r="I283" i="15" s="1"/>
  <c r="I282" i="15"/>
  <c r="I281" i="15"/>
  <c r="I280" i="15"/>
  <c r="F280" i="15"/>
  <c r="D280" i="15"/>
  <c r="I279" i="15"/>
  <c r="G278" i="15"/>
  <c r="E278" i="15"/>
  <c r="C278" i="15"/>
  <c r="B278" i="15"/>
  <c r="I277" i="15"/>
  <c r="I276" i="15"/>
  <c r="H276" i="15"/>
  <c r="F276" i="15"/>
  <c r="D276" i="15"/>
  <c r="D270" i="15" s="1"/>
  <c r="I275" i="15"/>
  <c r="H275" i="15"/>
  <c r="F275" i="15"/>
  <c r="D275" i="15"/>
  <c r="I274" i="15"/>
  <c r="G273" i="15"/>
  <c r="H273" i="15" s="1"/>
  <c r="E273" i="15"/>
  <c r="F273" i="15" s="1"/>
  <c r="C273" i="15"/>
  <c r="D273" i="15" s="1"/>
  <c r="B273" i="15"/>
  <c r="I273" i="15" s="1"/>
  <c r="G271" i="15"/>
  <c r="E271" i="15"/>
  <c r="D271" i="15"/>
  <c r="C271" i="15"/>
  <c r="B271" i="15"/>
  <c r="I271" i="15" s="1"/>
  <c r="G270" i="15"/>
  <c r="E270" i="15"/>
  <c r="C270" i="15"/>
  <c r="B270" i="15"/>
  <c r="F270" i="15" s="1"/>
  <c r="G269" i="15"/>
  <c r="E269" i="15"/>
  <c r="C269" i="15"/>
  <c r="C267" i="15" s="1"/>
  <c r="B269" i="15"/>
  <c r="F269" i="15" s="1"/>
  <c r="G268" i="15"/>
  <c r="G267" i="15" s="1"/>
  <c r="E268" i="15"/>
  <c r="D268" i="15"/>
  <c r="C268" i="15"/>
  <c r="B268" i="15"/>
  <c r="I268" i="15" s="1"/>
  <c r="I261" i="15"/>
  <c r="I260" i="15"/>
  <c r="I259" i="15"/>
  <c r="H259" i="15"/>
  <c r="F259" i="15"/>
  <c r="D259" i="15"/>
  <c r="I258" i="15"/>
  <c r="G257" i="15"/>
  <c r="H257" i="15" s="1"/>
  <c r="E257" i="15"/>
  <c r="C257" i="15"/>
  <c r="B257" i="15"/>
  <c r="F257" i="15" s="1"/>
  <c r="I251" i="15"/>
  <c r="H251" i="15"/>
  <c r="F251" i="15"/>
  <c r="D251" i="15"/>
  <c r="I250" i="15"/>
  <c r="I249" i="15"/>
  <c r="H249" i="15"/>
  <c r="F249" i="15"/>
  <c r="D249" i="15"/>
  <c r="G248" i="15"/>
  <c r="H248" i="15" s="1"/>
  <c r="E248" i="15"/>
  <c r="D248" i="15"/>
  <c r="C248" i="15"/>
  <c r="B248" i="15"/>
  <c r="I248" i="15" s="1"/>
  <c r="I238" i="15"/>
  <c r="I237" i="15"/>
  <c r="I236" i="15"/>
  <c r="H236" i="15"/>
  <c r="F236" i="15"/>
  <c r="D236" i="15"/>
  <c r="I235" i="15"/>
  <c r="G234" i="15"/>
  <c r="H234" i="15" s="1"/>
  <c r="E234" i="15"/>
  <c r="C234" i="15"/>
  <c r="D234" i="15" s="1"/>
  <c r="B234" i="15"/>
  <c r="I221" i="15"/>
  <c r="I220" i="15"/>
  <c r="I219" i="15"/>
  <c r="H219" i="15"/>
  <c r="F219" i="15"/>
  <c r="D219" i="15"/>
  <c r="I218" i="15"/>
  <c r="H218" i="15"/>
  <c r="F218" i="15"/>
  <c r="D218" i="15"/>
  <c r="I217" i="15"/>
  <c r="G217" i="15"/>
  <c r="H217" i="15" s="1"/>
  <c r="E217" i="15"/>
  <c r="F217" i="15" s="1"/>
  <c r="D217" i="15"/>
  <c r="C217" i="15"/>
  <c r="B217" i="15"/>
  <c r="I212" i="15"/>
  <c r="I211" i="15"/>
  <c r="H211" i="15"/>
  <c r="F211" i="15"/>
  <c r="D211" i="15"/>
  <c r="I210" i="15"/>
  <c r="H210" i="15"/>
  <c r="F210" i="15"/>
  <c r="D210" i="15"/>
  <c r="I209" i="15"/>
  <c r="G208" i="15"/>
  <c r="E208" i="15"/>
  <c r="C208" i="15"/>
  <c r="B208" i="15"/>
  <c r="F208" i="15" s="1"/>
  <c r="I207" i="15"/>
  <c r="I206" i="15"/>
  <c r="I205" i="15"/>
  <c r="F205" i="15"/>
  <c r="D205" i="15"/>
  <c r="I204" i="15"/>
  <c r="I203" i="15"/>
  <c r="H203" i="15"/>
  <c r="G203" i="15"/>
  <c r="E203" i="15"/>
  <c r="C203" i="15"/>
  <c r="D203" i="15" s="1"/>
  <c r="B203" i="15"/>
  <c r="I202" i="15"/>
  <c r="I201" i="15"/>
  <c r="I200" i="15"/>
  <c r="H200" i="15"/>
  <c r="F200" i="15"/>
  <c r="D200" i="15"/>
  <c r="I199" i="15"/>
  <c r="G198" i="15"/>
  <c r="E198" i="15"/>
  <c r="F198" i="15" s="1"/>
  <c r="D198" i="15"/>
  <c r="C198" i="15"/>
  <c r="B198" i="15"/>
  <c r="I198" i="15" s="1"/>
  <c r="B196" i="15"/>
  <c r="I196" i="15" s="1"/>
  <c r="D195" i="15"/>
  <c r="B195" i="15"/>
  <c r="F195" i="15" s="1"/>
  <c r="B194" i="15"/>
  <c r="H194" i="15" s="1"/>
  <c r="B193" i="15"/>
  <c r="I193" i="15" s="1"/>
  <c r="G192" i="15"/>
  <c r="E192" i="15"/>
  <c r="C192" i="15"/>
  <c r="I182" i="15"/>
  <c r="I181" i="15"/>
  <c r="H180" i="15"/>
  <c r="F180" i="15"/>
  <c r="D180" i="15"/>
  <c r="I179" i="15"/>
  <c r="I178" i="15"/>
  <c r="I177" i="15"/>
  <c r="I176" i="15"/>
  <c r="H176" i="15"/>
  <c r="F176" i="15"/>
  <c r="D176" i="15"/>
  <c r="G175" i="15"/>
  <c r="E175" i="15"/>
  <c r="C175" i="15"/>
  <c r="D175" i="15" s="1"/>
  <c r="B175" i="15"/>
  <c r="I171" i="15"/>
  <c r="I170" i="15"/>
  <c r="I169" i="15"/>
  <c r="I168" i="15"/>
  <c r="G167" i="15"/>
  <c r="E167" i="15"/>
  <c r="C167" i="15"/>
  <c r="D167" i="15" s="1"/>
  <c r="B167" i="15"/>
  <c r="I162" i="15"/>
  <c r="I161" i="15"/>
  <c r="I160" i="15"/>
  <c r="G160" i="15"/>
  <c r="H160" i="15" s="1"/>
  <c r="E160" i="15"/>
  <c r="F160" i="15" s="1"/>
  <c r="D160" i="15"/>
  <c r="C160" i="15"/>
  <c r="B160" i="15"/>
  <c r="I159" i="15"/>
  <c r="H159" i="15"/>
  <c r="G159" i="15"/>
  <c r="E159" i="15"/>
  <c r="D159" i="15"/>
  <c r="C159" i="15"/>
  <c r="C158" i="15" s="1"/>
  <c r="D158" i="15" s="1"/>
  <c r="B159" i="15"/>
  <c r="G158" i="15"/>
  <c r="H158" i="15" s="1"/>
  <c r="B158" i="15"/>
  <c r="I158" i="15" s="1"/>
  <c r="I152" i="15"/>
  <c r="I151" i="15"/>
  <c r="I150" i="15"/>
  <c r="D150" i="15"/>
  <c r="I149" i="15"/>
  <c r="G148" i="15"/>
  <c r="E148" i="15"/>
  <c r="F148" i="15" s="1"/>
  <c r="C148" i="15"/>
  <c r="B148" i="15"/>
  <c r="I148" i="15" s="1"/>
  <c r="I147" i="15"/>
  <c r="I146" i="15"/>
  <c r="B145" i="15"/>
  <c r="F145" i="15" s="1"/>
  <c r="I144" i="15"/>
  <c r="G143" i="15"/>
  <c r="E143" i="15"/>
  <c r="F143" i="15" s="1"/>
  <c r="C143" i="15"/>
  <c r="D143" i="15" s="1"/>
  <c r="B143" i="15"/>
  <c r="I143" i="15" s="1"/>
  <c r="I142" i="15"/>
  <c r="I141" i="15"/>
  <c r="I140" i="15"/>
  <c r="H140" i="15"/>
  <c r="F140" i="15"/>
  <c r="D140" i="15"/>
  <c r="I139" i="15"/>
  <c r="G138" i="15"/>
  <c r="E138" i="15"/>
  <c r="C138" i="15"/>
  <c r="B138" i="15"/>
  <c r="I138" i="15" s="1"/>
  <c r="G136" i="15"/>
  <c r="F136" i="15"/>
  <c r="E136" i="15"/>
  <c r="D136" i="15"/>
  <c r="C136" i="15"/>
  <c r="B136" i="15"/>
  <c r="I136" i="15" s="1"/>
  <c r="G135" i="15"/>
  <c r="F135" i="15"/>
  <c r="E135" i="15"/>
  <c r="D135" i="15"/>
  <c r="C135" i="15"/>
  <c r="B135" i="15"/>
  <c r="I135" i="15" s="1"/>
  <c r="G134" i="15"/>
  <c r="B134" i="15"/>
  <c r="I134" i="15" s="1"/>
  <c r="G133" i="15"/>
  <c r="F133" i="15"/>
  <c r="E133" i="15"/>
  <c r="D133" i="15"/>
  <c r="C133" i="15"/>
  <c r="B133" i="15"/>
  <c r="I133" i="15" s="1"/>
  <c r="G132" i="15"/>
  <c r="E132" i="15"/>
  <c r="F132" i="15" s="1"/>
  <c r="C132" i="15"/>
  <c r="D132" i="15" s="1"/>
  <c r="B132" i="15"/>
  <c r="I132" i="15" s="1"/>
  <c r="I125" i="15"/>
  <c r="I124" i="15"/>
  <c r="H124" i="15"/>
  <c r="F124" i="15"/>
  <c r="D124" i="15"/>
  <c r="I123" i="15"/>
  <c r="H123" i="15"/>
  <c r="F123" i="15"/>
  <c r="D123" i="15"/>
  <c r="I122" i="15"/>
  <c r="G121" i="15"/>
  <c r="H121" i="15" s="1"/>
  <c r="E121" i="15"/>
  <c r="F121" i="15" s="1"/>
  <c r="C121" i="15"/>
  <c r="D121" i="15" s="1"/>
  <c r="B121" i="15"/>
  <c r="I110" i="15"/>
  <c r="I109" i="15"/>
  <c r="I108" i="15"/>
  <c r="G107" i="15"/>
  <c r="E107" i="15"/>
  <c r="C107" i="15"/>
  <c r="B107" i="15"/>
  <c r="I107" i="15" s="1"/>
  <c r="I98" i="15"/>
  <c r="I97" i="15"/>
  <c r="H97" i="15"/>
  <c r="F97" i="15"/>
  <c r="D97" i="15"/>
  <c r="I96" i="15"/>
  <c r="H96" i="15"/>
  <c r="F96" i="15"/>
  <c r="D96" i="15"/>
  <c r="I95" i="15"/>
  <c r="H95" i="15"/>
  <c r="G94" i="15"/>
  <c r="E94" i="15"/>
  <c r="C94" i="15"/>
  <c r="D94" i="15" s="1"/>
  <c r="B94" i="15"/>
  <c r="I85" i="15"/>
  <c r="I84" i="15"/>
  <c r="H84" i="15"/>
  <c r="F84" i="15"/>
  <c r="D84" i="15"/>
  <c r="I83" i="15"/>
  <c r="H83" i="15"/>
  <c r="F83" i="15"/>
  <c r="D83" i="15"/>
  <c r="I82" i="15"/>
  <c r="G81" i="15"/>
  <c r="H81" i="15" s="1"/>
  <c r="E81" i="15"/>
  <c r="F81" i="15" s="1"/>
  <c r="C81" i="15"/>
  <c r="D81" i="15" s="1"/>
  <c r="B81" i="15"/>
  <c r="I72" i="15"/>
  <c r="I71" i="15"/>
  <c r="H71" i="15"/>
  <c r="F71" i="15"/>
  <c r="D71" i="15"/>
  <c r="I70" i="15"/>
  <c r="H70" i="15"/>
  <c r="F70" i="15"/>
  <c r="D70" i="15"/>
  <c r="I69" i="15"/>
  <c r="G68" i="15"/>
  <c r="E68" i="15"/>
  <c r="C68" i="15"/>
  <c r="B68" i="15"/>
  <c r="I68" i="15" s="1"/>
  <c r="I63" i="15"/>
  <c r="I62" i="15"/>
  <c r="H62" i="15"/>
  <c r="I61" i="15"/>
  <c r="H61" i="15"/>
  <c r="F61" i="15"/>
  <c r="D61" i="15"/>
  <c r="I60" i="15"/>
  <c r="G59" i="15"/>
  <c r="E59" i="15"/>
  <c r="C59" i="15"/>
  <c r="B59" i="15"/>
  <c r="I58" i="15"/>
  <c r="I57" i="15"/>
  <c r="I56" i="15"/>
  <c r="H56" i="15"/>
  <c r="F56" i="15"/>
  <c r="D56" i="15"/>
  <c r="I55" i="15"/>
  <c r="G54" i="15"/>
  <c r="H54" i="15" s="1"/>
  <c r="E54" i="15"/>
  <c r="C54" i="15"/>
  <c r="B54" i="15"/>
  <c r="F54" i="15" s="1"/>
  <c r="G52" i="15"/>
  <c r="E52" i="15"/>
  <c r="C52" i="15"/>
  <c r="B52" i="15"/>
  <c r="G51" i="15"/>
  <c r="H51" i="15" s="1"/>
  <c r="E51" i="15"/>
  <c r="C51" i="15"/>
  <c r="B51" i="15"/>
  <c r="G50" i="15"/>
  <c r="H50" i="15" s="1"/>
  <c r="E50" i="15"/>
  <c r="C50" i="15"/>
  <c r="B50" i="15"/>
  <c r="F50" i="15" s="1"/>
  <c r="G49" i="15"/>
  <c r="G48" i="15" s="1"/>
  <c r="C49" i="15"/>
  <c r="B49" i="15"/>
  <c r="C48" i="15"/>
  <c r="I40" i="15"/>
  <c r="H40" i="15"/>
  <c r="F40" i="15"/>
  <c r="D40" i="15"/>
  <c r="I39" i="15"/>
  <c r="H39" i="15"/>
  <c r="F39" i="15"/>
  <c r="D39" i="15"/>
  <c r="I38" i="15"/>
  <c r="H38" i="15"/>
  <c r="F38" i="15"/>
  <c r="D38" i="15"/>
  <c r="I37" i="15"/>
  <c r="G36" i="15"/>
  <c r="H36" i="15" s="1"/>
  <c r="E36" i="15"/>
  <c r="F36" i="15" s="1"/>
  <c r="C36" i="15"/>
  <c r="D36" i="15" s="1"/>
  <c r="B36" i="15"/>
  <c r="G28" i="15"/>
  <c r="G23" i="15" s="1"/>
  <c r="E28" i="15"/>
  <c r="E23" i="15" s="1"/>
  <c r="C28" i="15"/>
  <c r="B28" i="15"/>
  <c r="G27" i="15"/>
  <c r="G24" i="15" s="1"/>
  <c r="E27" i="15"/>
  <c r="C27" i="15"/>
  <c r="B27" i="15"/>
  <c r="G26" i="15"/>
  <c r="E26" i="15"/>
  <c r="C26" i="15"/>
  <c r="B26" i="15"/>
  <c r="I26" i="15" s="1"/>
  <c r="G25" i="15"/>
  <c r="E25" i="15"/>
  <c r="E24" i="15" s="1"/>
  <c r="C25" i="15"/>
  <c r="B25" i="15"/>
  <c r="I25" i="15" s="1"/>
  <c r="C24" i="15"/>
  <c r="C23" i="15"/>
  <c r="B23" i="15"/>
  <c r="G22" i="15"/>
  <c r="E22" i="15"/>
  <c r="C22" i="15"/>
  <c r="B22" i="15"/>
  <c r="G21" i="15"/>
  <c r="C21" i="15"/>
  <c r="B21" i="15"/>
  <c r="G20" i="15"/>
  <c r="C20" i="15"/>
  <c r="G18" i="15"/>
  <c r="E18" i="15"/>
  <c r="C18" i="15"/>
  <c r="B18" i="15"/>
  <c r="G17" i="15"/>
  <c r="E17" i="15"/>
  <c r="C17" i="15"/>
  <c r="B17" i="15"/>
  <c r="G16" i="15"/>
  <c r="C16" i="15"/>
  <c r="B16" i="15"/>
  <c r="G15" i="15"/>
  <c r="E15" i="15"/>
  <c r="B15" i="15"/>
  <c r="I574" i="15" l="1"/>
  <c r="H588" i="15"/>
  <c r="F588" i="15"/>
  <c r="H554" i="15"/>
  <c r="H26" i="15"/>
  <c r="I500" i="15"/>
  <c r="F510" i="15"/>
  <c r="H24" i="15"/>
  <c r="B20" i="15"/>
  <c r="B8" i="15" s="1"/>
  <c r="D26" i="15"/>
  <c r="I27" i="15"/>
  <c r="I28" i="15"/>
  <c r="B24" i="15"/>
  <c r="I24" i="15" s="1"/>
  <c r="F24" i="15"/>
  <c r="F26" i="15"/>
  <c r="D510" i="15"/>
  <c r="F466" i="15"/>
  <c r="D436" i="15"/>
  <c r="F436" i="15"/>
  <c r="D426" i="15"/>
  <c r="F426" i="15"/>
  <c r="F421" i="15"/>
  <c r="H403" i="15"/>
  <c r="D403" i="15"/>
  <c r="D385" i="15"/>
  <c r="F385" i="15"/>
  <c r="F380" i="15"/>
  <c r="F360" i="15"/>
  <c r="F335" i="15"/>
  <c r="F316" i="15"/>
  <c r="H303" i="15"/>
  <c r="F303" i="15"/>
  <c r="F288" i="15"/>
  <c r="I293" i="15"/>
  <c r="D269" i="15"/>
  <c r="H278" i="15"/>
  <c r="F278" i="15"/>
  <c r="D283" i="15"/>
  <c r="F283" i="15"/>
  <c r="E267" i="15"/>
  <c r="D257" i="15"/>
  <c r="F234" i="15"/>
  <c r="G14" i="15"/>
  <c r="C12" i="15"/>
  <c r="B192" i="15"/>
  <c r="F192" i="15" s="1"/>
  <c r="H198" i="15"/>
  <c r="H208" i="15"/>
  <c r="D194" i="15"/>
  <c r="D208" i="15"/>
  <c r="I18" i="15"/>
  <c r="F194" i="15"/>
  <c r="F203" i="15"/>
  <c r="E16" i="15"/>
  <c r="E14" i="15" s="1"/>
  <c r="F167" i="15"/>
  <c r="F175" i="15"/>
  <c r="E158" i="15"/>
  <c r="F158" i="15" s="1"/>
  <c r="C15" i="15"/>
  <c r="C8" i="15" s="1"/>
  <c r="F159" i="15"/>
  <c r="H167" i="15"/>
  <c r="H175" i="15"/>
  <c r="F138" i="15"/>
  <c r="H143" i="15"/>
  <c r="H132" i="15"/>
  <c r="H138" i="15"/>
  <c r="F134" i="15"/>
  <c r="D138" i="15"/>
  <c r="I121" i="15"/>
  <c r="D107" i="15"/>
  <c r="F107" i="15"/>
  <c r="H107" i="15"/>
  <c r="I15" i="15"/>
  <c r="D17" i="15"/>
  <c r="F16" i="15"/>
  <c r="F17" i="15"/>
  <c r="F94" i="15"/>
  <c r="I94" i="15"/>
  <c r="C19" i="15"/>
  <c r="F22" i="15"/>
  <c r="I23" i="15"/>
  <c r="I81" i="15"/>
  <c r="G12" i="15"/>
  <c r="I49" i="15"/>
  <c r="D50" i="15"/>
  <c r="D51" i="15"/>
  <c r="D54" i="15"/>
  <c r="F59" i="15"/>
  <c r="F68" i="15"/>
  <c r="H21" i="15"/>
  <c r="B48" i="15"/>
  <c r="I48" i="15" s="1"/>
  <c r="E48" i="15"/>
  <c r="F48" i="15" s="1"/>
  <c r="H59" i="15"/>
  <c r="H68" i="15"/>
  <c r="D48" i="15"/>
  <c r="E11" i="15"/>
  <c r="I17" i="15"/>
  <c r="I51" i="15"/>
  <c r="I52" i="15"/>
  <c r="D59" i="15"/>
  <c r="D68" i="15"/>
  <c r="G9" i="15"/>
  <c r="I21" i="15"/>
  <c r="D23" i="15"/>
  <c r="D21" i="15"/>
  <c r="H23" i="15"/>
  <c r="H22" i="15"/>
  <c r="D22" i="15"/>
  <c r="F23" i="15"/>
  <c r="E12" i="15"/>
  <c r="D16" i="15"/>
  <c r="H16" i="15"/>
  <c r="H17" i="15"/>
  <c r="B9" i="15"/>
  <c r="B11" i="15"/>
  <c r="B12" i="15"/>
  <c r="I16" i="15"/>
  <c r="D20" i="15"/>
  <c r="I36" i="15"/>
  <c r="G8" i="15"/>
  <c r="C9" i="15"/>
  <c r="C11" i="15"/>
  <c r="G11" i="15"/>
  <c r="E20" i="15"/>
  <c r="E21" i="15"/>
  <c r="I22" i="15"/>
  <c r="I50" i="15"/>
  <c r="I54" i="15"/>
  <c r="I59" i="15"/>
  <c r="G19" i="15"/>
  <c r="B14" i="15"/>
  <c r="I14" i="15" s="1"/>
  <c r="H94" i="15"/>
  <c r="I145" i="15"/>
  <c r="I194" i="15"/>
  <c r="H195" i="15"/>
  <c r="I208" i="15"/>
  <c r="I234" i="15"/>
  <c r="F248" i="15"/>
  <c r="I257" i="15"/>
  <c r="B267" i="15"/>
  <c r="H269" i="15"/>
  <c r="H270" i="15"/>
  <c r="D278" i="15"/>
  <c r="D288" i="15"/>
  <c r="H288" i="15"/>
  <c r="I303" i="15"/>
  <c r="I325" i="15"/>
  <c r="D355" i="15"/>
  <c r="H355" i="15"/>
  <c r="I360" i="15"/>
  <c r="D370" i="15"/>
  <c r="H370" i="15"/>
  <c r="F375" i="15"/>
  <c r="I385" i="15"/>
  <c r="F390" i="15"/>
  <c r="D398" i="15"/>
  <c r="H398" i="15"/>
  <c r="I403" i="15"/>
  <c r="F411" i="15"/>
  <c r="D421" i="15"/>
  <c r="H421" i="15"/>
  <c r="I426" i="15"/>
  <c r="F431" i="15"/>
  <c r="D446" i="15"/>
  <c r="H446" i="15"/>
  <c r="F456" i="15"/>
  <c r="D466" i="15"/>
  <c r="H466" i="15"/>
  <c r="F471" i="15"/>
  <c r="D481" i="15"/>
  <c r="H481" i="15"/>
  <c r="F490" i="15"/>
  <c r="F505" i="15"/>
  <c r="I518" i="15"/>
  <c r="F523" i="15"/>
  <c r="I531" i="15"/>
  <c r="F536" i="15"/>
  <c r="D549" i="15"/>
  <c r="H549" i="15"/>
  <c r="I554" i="15"/>
  <c r="F564" i="15"/>
  <c r="I588" i="15"/>
  <c r="H134" i="15"/>
  <c r="D148" i="15"/>
  <c r="H148" i="15"/>
  <c r="I167" i="15"/>
  <c r="I175" i="15"/>
  <c r="I195" i="15"/>
  <c r="I269" i="15"/>
  <c r="I270" i="15"/>
  <c r="I278" i="15"/>
  <c r="I288" i="15"/>
  <c r="I298" i="15"/>
  <c r="I355" i="15"/>
  <c r="I370" i="15"/>
  <c r="I398" i="15"/>
  <c r="I421" i="15"/>
  <c r="I446" i="15"/>
  <c r="I466" i="15"/>
  <c r="I481" i="15"/>
  <c r="I549" i="15"/>
  <c r="D145" i="15"/>
  <c r="D134" i="15" s="1"/>
  <c r="C14" i="15" l="1"/>
  <c r="D14" i="15" s="1"/>
  <c r="B19" i="15"/>
  <c r="I19" i="15" s="1"/>
  <c r="H20" i="15"/>
  <c r="I20" i="15"/>
  <c r="D24" i="15"/>
  <c r="D19" i="15"/>
  <c r="I9" i="15"/>
  <c r="F267" i="15"/>
  <c r="D9" i="15"/>
  <c r="H192" i="15"/>
  <c r="I192" i="15"/>
  <c r="D192" i="15"/>
  <c r="D11" i="15"/>
  <c r="H19" i="15"/>
  <c r="I12" i="15"/>
  <c r="I11" i="15"/>
  <c r="H9" i="15"/>
  <c r="H48" i="15"/>
  <c r="H12" i="15"/>
  <c r="F12" i="15"/>
  <c r="I267" i="15"/>
  <c r="H267" i="15"/>
  <c r="D267" i="15"/>
  <c r="F20" i="15"/>
  <c r="E19" i="15"/>
  <c r="H8" i="15"/>
  <c r="G7" i="15"/>
  <c r="B7" i="15"/>
  <c r="I8" i="15"/>
  <c r="F14" i="15"/>
  <c r="H11" i="15"/>
  <c r="D8" i="15"/>
  <c r="C7" i="15"/>
  <c r="D12" i="15"/>
  <c r="H14" i="15"/>
  <c r="E8" i="15"/>
  <c r="E9" i="15"/>
  <c r="F9" i="15" s="1"/>
  <c r="F21" i="15"/>
  <c r="F11" i="15"/>
  <c r="I20" i="12"/>
  <c r="I19" i="12"/>
  <c r="F19" i="15" l="1"/>
  <c r="D7" i="15"/>
  <c r="I7" i="15"/>
  <c r="F8" i="15"/>
  <c r="E7" i="15"/>
  <c r="F7" i="15" s="1"/>
  <c r="H7" i="15"/>
  <c r="I272" i="12"/>
  <c r="I271" i="12"/>
  <c r="I270" i="12"/>
  <c r="I269" i="12"/>
  <c r="G268" i="12"/>
  <c r="B268" i="12"/>
  <c r="D268" i="12" s="1"/>
  <c r="I451" i="12"/>
  <c r="I450" i="12"/>
  <c r="I449" i="12"/>
  <c r="H449" i="12"/>
  <c r="F449" i="12"/>
  <c r="D449" i="12"/>
  <c r="I448" i="12"/>
  <c r="G447" i="12"/>
  <c r="E447" i="12"/>
  <c r="C447" i="12"/>
  <c r="B447" i="12"/>
  <c r="D447" i="12" l="1"/>
  <c r="F268" i="12"/>
  <c r="H268" i="12"/>
  <c r="I268" i="12"/>
  <c r="I447" i="12"/>
  <c r="F447" i="12"/>
  <c r="H447" i="12"/>
  <c r="D472" i="12" l="1"/>
  <c r="F472" i="12"/>
  <c r="H472" i="12"/>
  <c r="I425" i="12" l="1"/>
  <c r="I424" i="12"/>
  <c r="H424" i="12"/>
  <c r="F424" i="12"/>
  <c r="D424" i="12"/>
  <c r="I423" i="12"/>
  <c r="H423" i="12"/>
  <c r="F423" i="12"/>
  <c r="D423" i="12"/>
  <c r="I422" i="12"/>
  <c r="G421" i="12"/>
  <c r="E421" i="12"/>
  <c r="C421" i="12"/>
  <c r="B421" i="12"/>
  <c r="I421" i="12" l="1"/>
  <c r="H421" i="12"/>
  <c r="D421" i="12"/>
  <c r="F421" i="12"/>
  <c r="I262" i="12"/>
  <c r="H262" i="12"/>
  <c r="F262" i="12"/>
  <c r="D262" i="12"/>
  <c r="I261" i="12"/>
  <c r="I260" i="12"/>
  <c r="H260" i="12"/>
  <c r="F260" i="12"/>
  <c r="D260" i="12"/>
  <c r="G259" i="12"/>
  <c r="E259" i="12"/>
  <c r="C259" i="12"/>
  <c r="B259" i="12"/>
  <c r="D259" i="12" l="1"/>
  <c r="F259" i="12"/>
  <c r="H259" i="12"/>
  <c r="I259" i="12"/>
  <c r="I112" i="12" l="1"/>
  <c r="I110" i="12"/>
  <c r="G109" i="12"/>
  <c r="E109" i="12"/>
  <c r="C109" i="12"/>
  <c r="B109" i="12"/>
  <c r="I109" i="12" l="1"/>
  <c r="F109" i="12"/>
  <c r="D109" i="12"/>
  <c r="H109" i="12"/>
  <c r="D98" i="12" l="1"/>
  <c r="I323" i="12"/>
  <c r="I322" i="12"/>
  <c r="I321" i="12"/>
  <c r="H321" i="12"/>
  <c r="F321" i="12"/>
  <c r="D321" i="12"/>
  <c r="I320" i="12"/>
  <c r="G319" i="12"/>
  <c r="E319" i="12"/>
  <c r="C319" i="12"/>
  <c r="B319" i="12"/>
  <c r="E314" i="12"/>
  <c r="E309" i="12"/>
  <c r="I318" i="12"/>
  <c r="I317" i="12"/>
  <c r="I316" i="12"/>
  <c r="H316" i="12"/>
  <c r="F316" i="12"/>
  <c r="D316" i="12"/>
  <c r="I315" i="12"/>
  <c r="G314" i="12"/>
  <c r="C314" i="12"/>
  <c r="B314" i="12"/>
  <c r="F314" i="12" l="1"/>
  <c r="D314" i="12"/>
  <c r="I319" i="12"/>
  <c r="D319" i="12"/>
  <c r="F319" i="12"/>
  <c r="H319" i="12"/>
  <c r="H314" i="12"/>
  <c r="I314" i="12"/>
  <c r="I313" i="12"/>
  <c r="I312" i="12"/>
  <c r="I311" i="12"/>
  <c r="H311" i="12"/>
  <c r="F311" i="12"/>
  <c r="D311" i="12"/>
  <c r="I310" i="12"/>
  <c r="G309" i="12"/>
  <c r="C309" i="12"/>
  <c r="B309" i="12"/>
  <c r="F309" i="12" s="1"/>
  <c r="D309" i="12" l="1"/>
  <c r="H309" i="12"/>
  <c r="I309" i="12"/>
  <c r="G282" i="12" l="1"/>
  <c r="G281" i="12"/>
  <c r="G280" i="12"/>
  <c r="G279" i="12"/>
  <c r="E282" i="12"/>
  <c r="E279" i="12"/>
  <c r="C282" i="12"/>
  <c r="C279" i="12"/>
  <c r="D282" i="12"/>
  <c r="D279" i="12"/>
  <c r="B282" i="12"/>
  <c r="B278" i="12" s="1"/>
  <c r="B279" i="12"/>
  <c r="I288" i="12"/>
  <c r="I287" i="12"/>
  <c r="H287" i="12"/>
  <c r="F287" i="12"/>
  <c r="D287" i="12"/>
  <c r="D281" i="12" s="1"/>
  <c r="I286" i="12"/>
  <c r="H286" i="12"/>
  <c r="F286" i="12"/>
  <c r="I285" i="12"/>
  <c r="G284" i="12"/>
  <c r="E284" i="12"/>
  <c r="C284" i="12"/>
  <c r="B284" i="12"/>
  <c r="I293" i="12"/>
  <c r="I292" i="12"/>
  <c r="I291" i="12"/>
  <c r="F291" i="12"/>
  <c r="D291" i="12"/>
  <c r="I290" i="12"/>
  <c r="G289" i="12"/>
  <c r="E289" i="12"/>
  <c r="C289" i="12"/>
  <c r="I229" i="12"/>
  <c r="H229" i="12"/>
  <c r="F229" i="12"/>
  <c r="D229" i="12"/>
  <c r="H557" i="12"/>
  <c r="F557" i="12"/>
  <c r="D557" i="12"/>
  <c r="B207" i="12"/>
  <c r="B204" i="12"/>
  <c r="B203" i="12" s="1"/>
  <c r="I218" i="12"/>
  <c r="I215" i="12"/>
  <c r="C214" i="12"/>
  <c r="B214" i="12"/>
  <c r="I213" i="12"/>
  <c r="I212" i="12"/>
  <c r="I211" i="12"/>
  <c r="H211" i="12"/>
  <c r="F211" i="12"/>
  <c r="D211" i="12"/>
  <c r="I210" i="12"/>
  <c r="E209" i="12"/>
  <c r="C209" i="12"/>
  <c r="B209" i="12"/>
  <c r="G138" i="12"/>
  <c r="G137" i="12"/>
  <c r="D138" i="12"/>
  <c r="D137" i="12"/>
  <c r="B134" i="12"/>
  <c r="D214" i="12" l="1"/>
  <c r="H209" i="12"/>
  <c r="D280" i="12"/>
  <c r="H289" i="12"/>
  <c r="H214" i="12"/>
  <c r="F281" i="12"/>
  <c r="H280" i="12"/>
  <c r="H281" i="12"/>
  <c r="I289" i="12"/>
  <c r="F284" i="12"/>
  <c r="D289" i="12"/>
  <c r="I284" i="12"/>
  <c r="D284" i="12"/>
  <c r="F280" i="12"/>
  <c r="I209" i="12"/>
  <c r="H284" i="12"/>
  <c r="F289" i="12"/>
  <c r="D209" i="12"/>
  <c r="F209" i="12"/>
  <c r="I214" i="12"/>
  <c r="F214" i="12"/>
  <c r="I405" i="12" l="1"/>
  <c r="I403" i="12"/>
  <c r="I402" i="12"/>
  <c r="G401" i="12"/>
  <c r="E401" i="12"/>
  <c r="C401" i="12"/>
  <c r="B401" i="12"/>
  <c r="F394" i="12"/>
  <c r="F393" i="12"/>
  <c r="D394" i="12"/>
  <c r="D393" i="12"/>
  <c r="I400" i="12"/>
  <c r="I399" i="12"/>
  <c r="I397" i="12"/>
  <c r="G396" i="12"/>
  <c r="E396" i="12"/>
  <c r="C396" i="12"/>
  <c r="B396" i="12"/>
  <c r="I401" i="12" l="1"/>
  <c r="F401" i="12"/>
  <c r="D401" i="12"/>
  <c r="H401" i="12"/>
  <c r="I396" i="12"/>
  <c r="D396" i="12"/>
  <c r="F396" i="12"/>
  <c r="H396" i="12"/>
  <c r="G30" i="12"/>
  <c r="G25" i="12" s="1"/>
  <c r="G14" i="12" s="1"/>
  <c r="G29" i="12"/>
  <c r="G24" i="12" s="1"/>
  <c r="G28" i="12"/>
  <c r="G23" i="12" s="1"/>
  <c r="G27" i="12"/>
  <c r="G22" i="12" s="1"/>
  <c r="G10" i="12" s="1"/>
  <c r="E30" i="12"/>
  <c r="E29" i="12"/>
  <c r="E24" i="12" s="1"/>
  <c r="E13" i="12" s="1"/>
  <c r="E28" i="12"/>
  <c r="E23" i="12" s="1"/>
  <c r="E27" i="12"/>
  <c r="E22" i="12" s="1"/>
  <c r="C27" i="12"/>
  <c r="C22" i="12" s="1"/>
  <c r="C28" i="12"/>
  <c r="C23" i="12" s="1"/>
  <c r="C11" i="12" s="1"/>
  <c r="C29" i="12"/>
  <c r="C24" i="12" s="1"/>
  <c r="C13" i="12" s="1"/>
  <c r="C30" i="12"/>
  <c r="B28" i="12"/>
  <c r="B23" i="12" s="1"/>
  <c r="B11" i="12" s="1"/>
  <c r="B29" i="12"/>
  <c r="B24" i="12" s="1"/>
  <c r="B13" i="12" s="1"/>
  <c r="B30" i="12"/>
  <c r="B25" i="12" s="1"/>
  <c r="B27" i="12"/>
  <c r="B22" i="12" s="1"/>
  <c r="F73" i="12"/>
  <c r="D73" i="12"/>
  <c r="I223" i="12"/>
  <c r="I222" i="12"/>
  <c r="H222" i="12"/>
  <c r="F222" i="12"/>
  <c r="D222" i="12"/>
  <c r="I221" i="12"/>
  <c r="H221" i="12"/>
  <c r="F221" i="12"/>
  <c r="D221" i="12"/>
  <c r="I220" i="12"/>
  <c r="G219" i="12"/>
  <c r="E219" i="12"/>
  <c r="I74" i="12"/>
  <c r="I73" i="12"/>
  <c r="H73" i="12"/>
  <c r="I72" i="12"/>
  <c r="H72" i="12"/>
  <c r="F72" i="12"/>
  <c r="D72" i="12"/>
  <c r="I71" i="12"/>
  <c r="B70" i="12"/>
  <c r="G70" i="12"/>
  <c r="E70" i="12"/>
  <c r="C70" i="12"/>
  <c r="I611" i="12"/>
  <c r="I610" i="12"/>
  <c r="I609" i="12"/>
  <c r="H609" i="12"/>
  <c r="F609" i="12"/>
  <c r="D609" i="12"/>
  <c r="I608" i="12"/>
  <c r="B607" i="12"/>
  <c r="G607" i="12"/>
  <c r="E607" i="12"/>
  <c r="C607" i="12"/>
  <c r="G145" i="12"/>
  <c r="G140" i="12"/>
  <c r="C140" i="12"/>
  <c r="G174" i="12"/>
  <c r="G18" i="12" s="1"/>
  <c r="E174" i="12"/>
  <c r="E18" i="12" s="1"/>
  <c r="E173" i="12"/>
  <c r="E17" i="12" s="1"/>
  <c r="B173" i="12"/>
  <c r="B17" i="12" s="1"/>
  <c r="C173" i="12"/>
  <c r="C17" i="12" s="1"/>
  <c r="C16" i="12" s="1"/>
  <c r="I190" i="12"/>
  <c r="I189" i="12"/>
  <c r="I188" i="12"/>
  <c r="I187" i="12"/>
  <c r="E186" i="12"/>
  <c r="C186" i="12"/>
  <c r="B186" i="12"/>
  <c r="H467" i="12"/>
  <c r="B386" i="12"/>
  <c r="D152" i="12"/>
  <c r="I153" i="12"/>
  <c r="C150" i="12"/>
  <c r="I152" i="12"/>
  <c r="G150" i="12"/>
  <c r="H150" i="12" s="1"/>
  <c r="E150" i="12"/>
  <c r="I151" i="12"/>
  <c r="I154" i="12"/>
  <c r="D42" i="12"/>
  <c r="D41" i="12"/>
  <c r="D297" i="12"/>
  <c r="G52" i="12"/>
  <c r="E52" i="12"/>
  <c r="G53" i="12"/>
  <c r="E53" i="12"/>
  <c r="I487" i="14"/>
  <c r="I486" i="14"/>
  <c r="I485" i="14"/>
  <c r="I484" i="14"/>
  <c r="G483" i="14"/>
  <c r="E483" i="14"/>
  <c r="C483" i="14"/>
  <c r="B483" i="14"/>
  <c r="I483" i="14"/>
  <c r="I477" i="14"/>
  <c r="I476" i="14"/>
  <c r="H476" i="14"/>
  <c r="F476" i="14"/>
  <c r="D476" i="14"/>
  <c r="I475" i="14"/>
  <c r="H475" i="14"/>
  <c r="F475" i="14"/>
  <c r="D475" i="14"/>
  <c r="I474" i="14"/>
  <c r="G473" i="14"/>
  <c r="E473" i="14"/>
  <c r="C473" i="14"/>
  <c r="D473" i="14" s="1"/>
  <c r="B473" i="14"/>
  <c r="H473" i="14" s="1"/>
  <c r="F473" i="14"/>
  <c r="I467" i="14"/>
  <c r="I466" i="14"/>
  <c r="I465" i="14"/>
  <c r="I464" i="14"/>
  <c r="H464" i="14"/>
  <c r="F464" i="14"/>
  <c r="D464" i="14"/>
  <c r="G463" i="14"/>
  <c r="E463" i="14"/>
  <c r="F463" i="14" s="1"/>
  <c r="C463" i="14"/>
  <c r="B463" i="14"/>
  <c r="I463" i="14"/>
  <c r="I462" i="14"/>
  <c r="I461" i="14"/>
  <c r="I460" i="14"/>
  <c r="H460" i="14"/>
  <c r="F460" i="14"/>
  <c r="D460" i="14"/>
  <c r="I459" i="14"/>
  <c r="I458" i="14"/>
  <c r="G458" i="14"/>
  <c r="H458" i="14" s="1"/>
  <c r="E458" i="14"/>
  <c r="F458" i="14"/>
  <c r="C458" i="14"/>
  <c r="D458" i="14" s="1"/>
  <c r="B458" i="14"/>
  <c r="I454" i="14"/>
  <c r="I453" i="14"/>
  <c r="I452" i="14"/>
  <c r="H452" i="14"/>
  <c r="F452" i="14"/>
  <c r="D452" i="14"/>
  <c r="I451" i="14"/>
  <c r="G450" i="14"/>
  <c r="E450" i="14"/>
  <c r="C450" i="14"/>
  <c r="B450" i="14"/>
  <c r="D450" i="14" s="1"/>
  <c r="I449" i="14"/>
  <c r="I448" i="14"/>
  <c r="I447" i="14"/>
  <c r="H447" i="14"/>
  <c r="F447" i="14"/>
  <c r="D447" i="14"/>
  <c r="I446" i="14"/>
  <c r="G445" i="14"/>
  <c r="E445" i="14"/>
  <c r="C445" i="14"/>
  <c r="D445" i="14" s="1"/>
  <c r="B445" i="14"/>
  <c r="H445" i="14" s="1"/>
  <c r="F445" i="14"/>
  <c r="I444" i="14"/>
  <c r="I443" i="14"/>
  <c r="I442" i="14"/>
  <c r="H442" i="14"/>
  <c r="F442" i="14"/>
  <c r="D442" i="14"/>
  <c r="I441" i="14"/>
  <c r="G440" i="14"/>
  <c r="E440" i="14"/>
  <c r="F440" i="14" s="1"/>
  <c r="C440" i="14"/>
  <c r="B440" i="14"/>
  <c r="I440" i="14"/>
  <c r="I436" i="14"/>
  <c r="I435" i="14"/>
  <c r="I434" i="14"/>
  <c r="H434" i="14"/>
  <c r="F434" i="14"/>
  <c r="D434" i="14"/>
  <c r="I433" i="14"/>
  <c r="I432" i="14"/>
  <c r="G432" i="14"/>
  <c r="H432" i="14" s="1"/>
  <c r="E432" i="14"/>
  <c r="F432" i="14"/>
  <c r="C432" i="14"/>
  <c r="D432" i="14" s="1"/>
  <c r="B432" i="14"/>
  <c r="I431" i="14"/>
  <c r="I430" i="14"/>
  <c r="I429" i="14"/>
  <c r="H429" i="14"/>
  <c r="F429" i="14"/>
  <c r="D429" i="14"/>
  <c r="I428" i="14"/>
  <c r="G427" i="14"/>
  <c r="E427" i="14"/>
  <c r="C427" i="14"/>
  <c r="B427" i="14"/>
  <c r="D427" i="14" s="1"/>
  <c r="I423" i="14"/>
  <c r="I422" i="14"/>
  <c r="I421" i="14"/>
  <c r="H421" i="14"/>
  <c r="F421" i="14"/>
  <c r="D421" i="14"/>
  <c r="I420" i="14"/>
  <c r="G419" i="14"/>
  <c r="E419" i="14"/>
  <c r="C419" i="14"/>
  <c r="D419" i="14" s="1"/>
  <c r="B419" i="14"/>
  <c r="H419" i="14" s="1"/>
  <c r="F419" i="14"/>
  <c r="I418" i="14"/>
  <c r="I417" i="14"/>
  <c r="I416" i="14"/>
  <c r="H416" i="14"/>
  <c r="F416" i="14"/>
  <c r="D416" i="14"/>
  <c r="I415" i="14"/>
  <c r="G414" i="14"/>
  <c r="H414" i="14" s="1"/>
  <c r="E414" i="14"/>
  <c r="C414" i="14"/>
  <c r="B414" i="14"/>
  <c r="F414" i="14" s="1"/>
  <c r="I413" i="14"/>
  <c r="I412" i="14"/>
  <c r="I411" i="14"/>
  <c r="I410" i="14"/>
  <c r="G409" i="14"/>
  <c r="E409" i="14"/>
  <c r="C409" i="14"/>
  <c r="B409" i="14"/>
  <c r="I409" i="14"/>
  <c r="K408" i="14"/>
  <c r="I403" i="14"/>
  <c r="I402" i="14"/>
  <c r="I401" i="14"/>
  <c r="H401" i="14"/>
  <c r="F401" i="14"/>
  <c r="D401" i="14"/>
  <c r="I400" i="14"/>
  <c r="G399" i="14"/>
  <c r="E399" i="14"/>
  <c r="C399" i="14"/>
  <c r="B399" i="14"/>
  <c r="D399" i="14" s="1"/>
  <c r="I394" i="14"/>
  <c r="I393" i="14"/>
  <c r="H393" i="14"/>
  <c r="F393" i="14"/>
  <c r="D393" i="14"/>
  <c r="I392" i="14"/>
  <c r="H392" i="14"/>
  <c r="F392" i="14"/>
  <c r="D392" i="14"/>
  <c r="I391" i="14"/>
  <c r="I390" i="14"/>
  <c r="G390" i="14"/>
  <c r="H390" i="14" s="1"/>
  <c r="E390" i="14"/>
  <c r="F390" i="14"/>
  <c r="C390" i="14"/>
  <c r="D390" i="14" s="1"/>
  <c r="B390" i="14"/>
  <c r="I384" i="14"/>
  <c r="I383" i="14"/>
  <c r="H383" i="14"/>
  <c r="F383" i="14"/>
  <c r="D383" i="14"/>
  <c r="I382" i="14"/>
  <c r="H382" i="14"/>
  <c r="F382" i="14"/>
  <c r="D382" i="14"/>
  <c r="I381" i="14"/>
  <c r="G380" i="14"/>
  <c r="E380" i="14"/>
  <c r="C380" i="14"/>
  <c r="B380" i="14"/>
  <c r="D380" i="14" s="1"/>
  <c r="F380" i="14"/>
  <c r="I379" i="14"/>
  <c r="I378" i="14"/>
  <c r="H378" i="14"/>
  <c r="F378" i="14"/>
  <c r="D378" i="14"/>
  <c r="I377" i="14"/>
  <c r="H377" i="14"/>
  <c r="F377" i="14"/>
  <c r="D377" i="14"/>
  <c r="I376" i="14"/>
  <c r="I375" i="14"/>
  <c r="H375" i="14"/>
  <c r="G375" i="14"/>
  <c r="E375" i="14"/>
  <c r="F375" i="14"/>
  <c r="D375" i="14"/>
  <c r="C375" i="14"/>
  <c r="B375" i="14"/>
  <c r="I369" i="14"/>
  <c r="I368" i="14"/>
  <c r="H368" i="14"/>
  <c r="F368" i="14"/>
  <c r="D368" i="14"/>
  <c r="I367" i="14"/>
  <c r="H367" i="14"/>
  <c r="F367" i="14"/>
  <c r="D367" i="14"/>
  <c r="I366" i="14"/>
  <c r="G365" i="14"/>
  <c r="E365" i="14"/>
  <c r="C365" i="14"/>
  <c r="D365" i="14" s="1"/>
  <c r="B365" i="14"/>
  <c r="H365" i="14" s="1"/>
  <c r="F365" i="14"/>
  <c r="I359" i="14"/>
  <c r="I358" i="14"/>
  <c r="I357" i="14"/>
  <c r="H357" i="14"/>
  <c r="F357" i="14"/>
  <c r="D357" i="14"/>
  <c r="I356" i="14"/>
  <c r="G355" i="14"/>
  <c r="E355" i="14"/>
  <c r="C355" i="14"/>
  <c r="B355" i="14"/>
  <c r="H355" i="14"/>
  <c r="I349" i="14"/>
  <c r="I348" i="14"/>
  <c r="H348" i="14"/>
  <c r="F348" i="14"/>
  <c r="D348" i="14"/>
  <c r="I347" i="14"/>
  <c r="H347" i="14"/>
  <c r="F347" i="14"/>
  <c r="D347" i="14"/>
  <c r="I346" i="14"/>
  <c r="G345" i="14"/>
  <c r="E345" i="14"/>
  <c r="C345" i="14"/>
  <c r="B345" i="14"/>
  <c r="D345" i="14" s="1"/>
  <c r="I345" i="14"/>
  <c r="I339" i="14"/>
  <c r="I338" i="14"/>
  <c r="H338" i="14"/>
  <c r="F338" i="14"/>
  <c r="D338" i="14"/>
  <c r="I337" i="14"/>
  <c r="H337" i="14"/>
  <c r="F337" i="14"/>
  <c r="D337" i="14"/>
  <c r="I336" i="14"/>
  <c r="G335" i="14"/>
  <c r="H335" i="14" s="1"/>
  <c r="E335" i="14"/>
  <c r="C335" i="14"/>
  <c r="B335" i="14"/>
  <c r="F335" i="14" s="1"/>
  <c r="I329" i="14"/>
  <c r="I328" i="14"/>
  <c r="I327" i="14"/>
  <c r="H327" i="14"/>
  <c r="F327" i="14"/>
  <c r="D327" i="14"/>
  <c r="I326" i="14"/>
  <c r="G325" i="14"/>
  <c r="H325" i="14" s="1"/>
  <c r="E325" i="14"/>
  <c r="F325" i="14" s="1"/>
  <c r="C325" i="14"/>
  <c r="D325" i="14" s="1"/>
  <c r="B325" i="14"/>
  <c r="I325" i="14" s="1"/>
  <c r="I324" i="14"/>
  <c r="I323" i="14"/>
  <c r="I322" i="14"/>
  <c r="H322" i="14"/>
  <c r="F322" i="14"/>
  <c r="D322" i="14"/>
  <c r="I321" i="14"/>
  <c r="G320" i="14"/>
  <c r="I320" i="14" s="1"/>
  <c r="E320" i="14"/>
  <c r="C320" i="14"/>
  <c r="D320" i="14"/>
  <c r="B320" i="14"/>
  <c r="I319" i="14"/>
  <c r="I318" i="14"/>
  <c r="I317" i="14"/>
  <c r="H317" i="14"/>
  <c r="F317" i="14"/>
  <c r="D317" i="14"/>
  <c r="I316" i="14"/>
  <c r="G315" i="14"/>
  <c r="E315" i="14"/>
  <c r="C315" i="14"/>
  <c r="B315" i="14"/>
  <c r="D315" i="14" s="1"/>
  <c r="F315" i="14"/>
  <c r="I314" i="14"/>
  <c r="I313" i="14"/>
  <c r="I312" i="14"/>
  <c r="H312" i="14"/>
  <c r="F312" i="14"/>
  <c r="D312" i="14"/>
  <c r="I311" i="14"/>
  <c r="I310" i="14"/>
  <c r="G310" i="14"/>
  <c r="E310" i="14"/>
  <c r="F310" i="14"/>
  <c r="C310" i="14"/>
  <c r="B310" i="14"/>
  <c r="H310" i="14"/>
  <c r="I304" i="14"/>
  <c r="I303" i="14"/>
  <c r="I302" i="14"/>
  <c r="I301" i="14"/>
  <c r="G300" i="14"/>
  <c r="E300" i="14"/>
  <c r="C300" i="14"/>
  <c r="B300" i="14"/>
  <c r="I300" i="14"/>
  <c r="I296" i="14"/>
  <c r="I295" i="14"/>
  <c r="H295" i="14"/>
  <c r="F295" i="14"/>
  <c r="D295" i="14"/>
  <c r="I294" i="14"/>
  <c r="H294" i="14"/>
  <c r="F294" i="14"/>
  <c r="D294" i="14"/>
  <c r="I293" i="14"/>
  <c r="G292" i="14"/>
  <c r="I292" i="14" s="1"/>
  <c r="E292" i="14"/>
  <c r="F292" i="14"/>
  <c r="C292" i="14"/>
  <c r="D292" i="14" s="1"/>
  <c r="B292" i="14"/>
  <c r="I288" i="14"/>
  <c r="I287" i="14"/>
  <c r="I286" i="14"/>
  <c r="H286" i="14"/>
  <c r="F286" i="14"/>
  <c r="D286" i="14"/>
  <c r="I285" i="14"/>
  <c r="G284" i="14"/>
  <c r="E284" i="14"/>
  <c r="C284" i="14"/>
  <c r="D284" i="14" s="1"/>
  <c r="B284" i="14"/>
  <c r="H284" i="14" s="1"/>
  <c r="I284" i="14"/>
  <c r="I280" i="14"/>
  <c r="I279" i="14"/>
  <c r="I278" i="14"/>
  <c r="H278" i="14"/>
  <c r="F278" i="14"/>
  <c r="D278" i="14"/>
  <c r="I277" i="14"/>
  <c r="G276" i="14"/>
  <c r="E276" i="14"/>
  <c r="C276" i="14"/>
  <c r="B276" i="14"/>
  <c r="D276" i="14" s="1"/>
  <c r="I275" i="14"/>
  <c r="I274" i="14"/>
  <c r="H274" i="14"/>
  <c r="F274" i="14"/>
  <c r="D274" i="14"/>
  <c r="I273" i="14"/>
  <c r="H273" i="14"/>
  <c r="F273" i="14"/>
  <c r="D273" i="14"/>
  <c r="I272" i="14"/>
  <c r="I271" i="14"/>
  <c r="G271" i="14"/>
  <c r="H271" i="14" s="1"/>
  <c r="E271" i="14"/>
  <c r="F271" i="14"/>
  <c r="C271" i="14"/>
  <c r="D271" i="14" s="1"/>
  <c r="B271" i="14"/>
  <c r="I270" i="14"/>
  <c r="I269" i="14"/>
  <c r="H269" i="14"/>
  <c r="F269" i="14"/>
  <c r="D269" i="14"/>
  <c r="I268" i="14"/>
  <c r="H268" i="14"/>
  <c r="F268" i="14"/>
  <c r="D268" i="14"/>
  <c r="I267" i="14"/>
  <c r="G266" i="14"/>
  <c r="E266" i="14"/>
  <c r="C266" i="14"/>
  <c r="B266" i="14"/>
  <c r="D266" i="14" s="1"/>
  <c r="F266" i="14"/>
  <c r="I265" i="14"/>
  <c r="I264" i="14"/>
  <c r="I263" i="14"/>
  <c r="H263" i="14"/>
  <c r="F263" i="14"/>
  <c r="D263" i="14"/>
  <c r="I262" i="14"/>
  <c r="I261" i="14"/>
  <c r="G261" i="14"/>
  <c r="E261" i="14"/>
  <c r="F261" i="14"/>
  <c r="C261" i="14"/>
  <c r="B261" i="14"/>
  <c r="H261" i="14"/>
  <c r="I260" i="14"/>
  <c r="I259" i="14"/>
  <c r="I258" i="14"/>
  <c r="H258" i="14"/>
  <c r="F258" i="14"/>
  <c r="D258" i="14"/>
  <c r="I257" i="14"/>
  <c r="G256" i="14"/>
  <c r="I256" i="14" s="1"/>
  <c r="E256" i="14"/>
  <c r="F256" i="14"/>
  <c r="C256" i="14"/>
  <c r="D256" i="14" s="1"/>
  <c r="B256" i="14"/>
  <c r="I250" i="14"/>
  <c r="I249" i="14"/>
  <c r="H249" i="14"/>
  <c r="F249" i="14"/>
  <c r="D249" i="14"/>
  <c r="I248" i="14"/>
  <c r="H248" i="14"/>
  <c r="F248" i="14"/>
  <c r="D248" i="14"/>
  <c r="I247" i="14"/>
  <c r="G246" i="14"/>
  <c r="H246" i="14" s="1"/>
  <c r="E246" i="14"/>
  <c r="C246" i="14"/>
  <c r="D246" i="14"/>
  <c r="B246" i="14"/>
  <c r="F246" i="14"/>
  <c r="I240" i="14"/>
  <c r="I239" i="14"/>
  <c r="H239" i="14"/>
  <c r="F239" i="14"/>
  <c r="D239" i="14"/>
  <c r="I238" i="14"/>
  <c r="H238" i="14"/>
  <c r="F238" i="14"/>
  <c r="D238" i="14"/>
  <c r="I237" i="14"/>
  <c r="G236" i="14"/>
  <c r="H236" i="14" s="1"/>
  <c r="E236" i="14"/>
  <c r="F236" i="14" s="1"/>
  <c r="C236" i="14"/>
  <c r="D236" i="14" s="1"/>
  <c r="B236" i="14"/>
  <c r="I236" i="14" s="1"/>
  <c r="I230" i="14"/>
  <c r="I229" i="14"/>
  <c r="I228" i="14"/>
  <c r="H228" i="14"/>
  <c r="F228" i="14"/>
  <c r="D228" i="14"/>
  <c r="I227" i="14"/>
  <c r="G226" i="14"/>
  <c r="I226" i="14" s="1"/>
  <c r="E226" i="14"/>
  <c r="C226" i="14"/>
  <c r="D226" i="14"/>
  <c r="B226" i="14"/>
  <c r="I221" i="14"/>
  <c r="I220" i="14"/>
  <c r="H220" i="14"/>
  <c r="F220" i="14"/>
  <c r="D220" i="14"/>
  <c r="I219" i="14"/>
  <c r="H219" i="14"/>
  <c r="F219" i="14"/>
  <c r="D219" i="14"/>
  <c r="I218" i="14"/>
  <c r="G217" i="14"/>
  <c r="E217" i="14"/>
  <c r="F217" i="14"/>
  <c r="C217" i="14"/>
  <c r="B217" i="14"/>
  <c r="I217" i="14" s="1"/>
  <c r="H217" i="14"/>
  <c r="I211" i="14"/>
  <c r="I210" i="14"/>
  <c r="I209" i="14"/>
  <c r="H209" i="14"/>
  <c r="F209" i="14"/>
  <c r="D209" i="14"/>
  <c r="I208" i="14"/>
  <c r="G207" i="14"/>
  <c r="C207" i="14"/>
  <c r="B207" i="14"/>
  <c r="I207" i="14" s="1"/>
  <c r="I206" i="14"/>
  <c r="I205" i="14"/>
  <c r="H205" i="14"/>
  <c r="F205" i="14"/>
  <c r="D205" i="14"/>
  <c r="I204" i="14"/>
  <c r="H204" i="14"/>
  <c r="F204" i="14"/>
  <c r="D204" i="14"/>
  <c r="I203" i="14"/>
  <c r="I202" i="14"/>
  <c r="G202" i="14"/>
  <c r="E202" i="14"/>
  <c r="F202" i="14"/>
  <c r="C202" i="14"/>
  <c r="B202" i="14"/>
  <c r="H202" i="14"/>
  <c r="I201" i="14"/>
  <c r="I200" i="14"/>
  <c r="H200" i="14"/>
  <c r="F200" i="14"/>
  <c r="D200" i="14"/>
  <c r="I199" i="14"/>
  <c r="H199" i="14"/>
  <c r="F199" i="14"/>
  <c r="D199" i="14"/>
  <c r="I198" i="14"/>
  <c r="G197" i="14"/>
  <c r="E197" i="14"/>
  <c r="C197" i="14"/>
  <c r="D197" i="14" s="1"/>
  <c r="B197" i="14"/>
  <c r="H197" i="14" s="1"/>
  <c r="I197" i="14"/>
  <c r="I196" i="14"/>
  <c r="I195" i="14"/>
  <c r="H195" i="14"/>
  <c r="F195" i="14"/>
  <c r="D195" i="14"/>
  <c r="I194" i="14"/>
  <c r="H194" i="14"/>
  <c r="F194" i="14"/>
  <c r="D194" i="14"/>
  <c r="I193" i="14"/>
  <c r="G192" i="14"/>
  <c r="E192" i="14"/>
  <c r="F192" i="14" s="1"/>
  <c r="C192" i="14"/>
  <c r="B192" i="14"/>
  <c r="I192" i="14" s="1"/>
  <c r="H192" i="14"/>
  <c r="I191" i="14"/>
  <c r="I190" i="14"/>
  <c r="H190" i="14"/>
  <c r="F190" i="14"/>
  <c r="D190" i="14"/>
  <c r="I189" i="14"/>
  <c r="H189" i="14"/>
  <c r="F189" i="14"/>
  <c r="D189" i="14"/>
  <c r="I188" i="14"/>
  <c r="G187" i="14"/>
  <c r="E187" i="14"/>
  <c r="C187" i="14"/>
  <c r="B187" i="14"/>
  <c r="D187" i="14" s="1"/>
  <c r="I181" i="14"/>
  <c r="I180" i="14"/>
  <c r="I179" i="14"/>
  <c r="H179" i="14"/>
  <c r="F179" i="14"/>
  <c r="D179" i="14"/>
  <c r="I178" i="14"/>
  <c r="G177" i="14"/>
  <c r="E177" i="14"/>
  <c r="C177" i="14"/>
  <c r="D177" i="14" s="1"/>
  <c r="B177" i="14"/>
  <c r="H177" i="14" s="1"/>
  <c r="F177" i="14"/>
  <c r="I171" i="14"/>
  <c r="I170" i="14"/>
  <c r="H170" i="14"/>
  <c r="F170" i="14"/>
  <c r="D170" i="14"/>
  <c r="I169" i="14"/>
  <c r="I168" i="14"/>
  <c r="H168" i="14"/>
  <c r="F168" i="14"/>
  <c r="D168" i="14"/>
  <c r="G167" i="14"/>
  <c r="I167" i="14" s="1"/>
  <c r="E167" i="14"/>
  <c r="F167" i="14"/>
  <c r="C167" i="14"/>
  <c r="D167" i="14" s="1"/>
  <c r="B167" i="14"/>
  <c r="I166" i="14"/>
  <c r="I165" i="14"/>
  <c r="H165" i="14"/>
  <c r="F165" i="14"/>
  <c r="D165" i="14"/>
  <c r="I164" i="14"/>
  <c r="H164" i="14"/>
  <c r="F164" i="14"/>
  <c r="D164" i="14"/>
  <c r="I163" i="14"/>
  <c r="H163" i="14"/>
  <c r="F163" i="14"/>
  <c r="D163" i="14"/>
  <c r="G162" i="14"/>
  <c r="H162" i="14" s="1"/>
  <c r="E162" i="14"/>
  <c r="C162" i="14"/>
  <c r="B162" i="14"/>
  <c r="F162" i="14" s="1"/>
  <c r="I157" i="14"/>
  <c r="I156" i="14"/>
  <c r="H156" i="14"/>
  <c r="F156" i="14"/>
  <c r="D156" i="14"/>
  <c r="I155" i="14"/>
  <c r="H155" i="14"/>
  <c r="F155" i="14"/>
  <c r="D155" i="14"/>
  <c r="I154" i="14"/>
  <c r="G153" i="14"/>
  <c r="I153" i="14" s="1"/>
  <c r="E153" i="14"/>
  <c r="C153" i="14"/>
  <c r="D153" i="14"/>
  <c r="B153" i="14"/>
  <c r="I150" i="14"/>
  <c r="I149" i="14"/>
  <c r="H148" i="14"/>
  <c r="F148" i="14"/>
  <c r="D148" i="14"/>
  <c r="I147" i="14"/>
  <c r="G147" i="14"/>
  <c r="H147" i="14" s="1"/>
  <c r="E147" i="14"/>
  <c r="F147" i="14"/>
  <c r="C147" i="14"/>
  <c r="D147" i="14" s="1"/>
  <c r="B147" i="14"/>
  <c r="I139" i="14"/>
  <c r="I138" i="14"/>
  <c r="I137" i="14"/>
  <c r="I136" i="14"/>
  <c r="H136" i="14"/>
  <c r="F136" i="14"/>
  <c r="D136" i="14"/>
  <c r="G135" i="14"/>
  <c r="E135" i="14"/>
  <c r="C135" i="14"/>
  <c r="B135" i="14"/>
  <c r="D135" i="14" s="1"/>
  <c r="I130" i="14"/>
  <c r="I129" i="14"/>
  <c r="I128" i="14"/>
  <c r="H128" i="14"/>
  <c r="F128" i="14"/>
  <c r="D128" i="14"/>
  <c r="B127" i="14"/>
  <c r="B16" i="14" s="1"/>
  <c r="G126" i="14"/>
  <c r="E126" i="14"/>
  <c r="C126" i="14"/>
  <c r="I120" i="14"/>
  <c r="I119" i="14"/>
  <c r="I118" i="14"/>
  <c r="F118" i="14"/>
  <c r="D118" i="14"/>
  <c r="I117" i="14"/>
  <c r="I116" i="14"/>
  <c r="H116" i="14"/>
  <c r="G116" i="14"/>
  <c r="E116" i="14"/>
  <c r="F116" i="14"/>
  <c r="D116" i="14"/>
  <c r="C116" i="14"/>
  <c r="B116" i="14"/>
  <c r="I115" i="14"/>
  <c r="I114" i="14"/>
  <c r="I113" i="14"/>
  <c r="H113" i="14"/>
  <c r="F113" i="14"/>
  <c r="D113" i="14"/>
  <c r="I112" i="14"/>
  <c r="G111" i="14"/>
  <c r="E111" i="14"/>
  <c r="C111" i="14"/>
  <c r="B111" i="14"/>
  <c r="D111" i="14" s="1"/>
  <c r="I111" i="14"/>
  <c r="G109" i="14"/>
  <c r="E109" i="14"/>
  <c r="C109" i="14"/>
  <c r="B109" i="14"/>
  <c r="B105" i="14" s="1"/>
  <c r="G108" i="14"/>
  <c r="E108" i="14"/>
  <c r="C108" i="14"/>
  <c r="B108" i="14"/>
  <c r="I108" i="14"/>
  <c r="G107" i="14"/>
  <c r="E107" i="14"/>
  <c r="F107" i="14"/>
  <c r="C107" i="14"/>
  <c r="B107" i="14"/>
  <c r="I107" i="14" s="1"/>
  <c r="H107" i="14"/>
  <c r="G106" i="14"/>
  <c r="G105" i="14" s="1"/>
  <c r="H105" i="14" s="1"/>
  <c r="E106" i="14"/>
  <c r="C106" i="14"/>
  <c r="C105" i="14" s="1"/>
  <c r="D105" i="14" s="1"/>
  <c r="B106" i="14"/>
  <c r="I106" i="14"/>
  <c r="I100" i="14"/>
  <c r="I99" i="14"/>
  <c r="H99" i="14"/>
  <c r="I98" i="14"/>
  <c r="H98" i="14"/>
  <c r="I97" i="14"/>
  <c r="I96" i="14"/>
  <c r="H96" i="14"/>
  <c r="G96" i="14"/>
  <c r="E96" i="14"/>
  <c r="F96" i="14"/>
  <c r="D96" i="14"/>
  <c r="C96" i="14"/>
  <c r="B96" i="14"/>
  <c r="I92" i="14"/>
  <c r="I91" i="14"/>
  <c r="H91" i="14"/>
  <c r="F91" i="14"/>
  <c r="D91" i="14"/>
  <c r="I90" i="14"/>
  <c r="H90" i="14"/>
  <c r="F90" i="14"/>
  <c r="D90" i="14"/>
  <c r="I89" i="14"/>
  <c r="G88" i="14"/>
  <c r="E88" i="14"/>
  <c r="C88" i="14"/>
  <c r="D88" i="14" s="1"/>
  <c r="B88" i="14"/>
  <c r="H88" i="14" s="1"/>
  <c r="F88" i="14"/>
  <c r="I77" i="14"/>
  <c r="I76" i="14"/>
  <c r="H76" i="14"/>
  <c r="F76" i="14"/>
  <c r="D76" i="14"/>
  <c r="I75" i="14"/>
  <c r="H75" i="14"/>
  <c r="F75" i="14"/>
  <c r="D75" i="14"/>
  <c r="I74" i="14"/>
  <c r="G73" i="14"/>
  <c r="I73" i="14" s="1"/>
  <c r="E73" i="14"/>
  <c r="F73" i="14"/>
  <c r="C73" i="14"/>
  <c r="D73" i="14" s="1"/>
  <c r="B73" i="14"/>
  <c r="I64" i="14"/>
  <c r="I63" i="14"/>
  <c r="H63" i="14"/>
  <c r="I62" i="14"/>
  <c r="H62" i="14"/>
  <c r="F62" i="14"/>
  <c r="D62" i="14"/>
  <c r="I61" i="14"/>
  <c r="G60" i="14"/>
  <c r="E60" i="14"/>
  <c r="F60" i="14"/>
  <c r="C60" i="14"/>
  <c r="D60" i="14" s="1"/>
  <c r="B60" i="14"/>
  <c r="I59" i="14"/>
  <c r="I58" i="14"/>
  <c r="I57" i="14"/>
  <c r="H57" i="14"/>
  <c r="F57" i="14"/>
  <c r="D57" i="14"/>
  <c r="I56" i="14"/>
  <c r="G55" i="14"/>
  <c r="E55" i="14"/>
  <c r="C55" i="14"/>
  <c r="D55" i="14" s="1"/>
  <c r="B55" i="14"/>
  <c r="H55" i="14" s="1"/>
  <c r="G53" i="14"/>
  <c r="E53" i="14"/>
  <c r="E51" i="14" s="1"/>
  <c r="E49" i="14" s="1"/>
  <c r="C53" i="14"/>
  <c r="B53" i="14"/>
  <c r="I53" i="14"/>
  <c r="B52" i="14"/>
  <c r="G51" i="14"/>
  <c r="H51" i="14" s="1"/>
  <c r="D51" i="14"/>
  <c r="C51" i="14"/>
  <c r="B51" i="14"/>
  <c r="I51" i="14" s="1"/>
  <c r="G50" i="14"/>
  <c r="C50" i="14"/>
  <c r="C49" i="14" s="1"/>
  <c r="B50" i="14"/>
  <c r="B49" i="14"/>
  <c r="I41" i="14"/>
  <c r="H41" i="14"/>
  <c r="F41" i="14"/>
  <c r="D41" i="14"/>
  <c r="I40" i="14"/>
  <c r="H40" i="14"/>
  <c r="F40" i="14"/>
  <c r="D40" i="14"/>
  <c r="I39" i="14"/>
  <c r="H39" i="14"/>
  <c r="F39" i="14"/>
  <c r="D39" i="14"/>
  <c r="I38" i="14"/>
  <c r="G37" i="14"/>
  <c r="E37" i="14"/>
  <c r="F37" i="14" s="1"/>
  <c r="C37" i="14"/>
  <c r="B37" i="14"/>
  <c r="I37" i="14" s="1"/>
  <c r="H37" i="14"/>
  <c r="G29" i="14"/>
  <c r="E29" i="14"/>
  <c r="C29" i="14"/>
  <c r="B29" i="14"/>
  <c r="I29" i="14" s="1"/>
  <c r="G28" i="14"/>
  <c r="E28" i="14"/>
  <c r="E25" i="14" s="1"/>
  <c r="C28" i="14"/>
  <c r="C25" i="14" s="1"/>
  <c r="B28" i="14"/>
  <c r="I28" i="14"/>
  <c r="G27" i="14"/>
  <c r="H27" i="14"/>
  <c r="E27" i="14"/>
  <c r="C27" i="14"/>
  <c r="B27" i="14"/>
  <c r="G26" i="14"/>
  <c r="E26" i="14"/>
  <c r="C26" i="14"/>
  <c r="B26" i="14"/>
  <c r="G24" i="14"/>
  <c r="E24" i="14"/>
  <c r="C24" i="14"/>
  <c r="B24" i="14"/>
  <c r="D24" i="14" s="1"/>
  <c r="I24" i="14"/>
  <c r="G23" i="14"/>
  <c r="H23" i="14" s="1"/>
  <c r="E23" i="14"/>
  <c r="F23" i="14"/>
  <c r="C23" i="14"/>
  <c r="B23" i="14"/>
  <c r="I23" i="14"/>
  <c r="I22" i="14"/>
  <c r="G22" i="14"/>
  <c r="H22" i="14" s="1"/>
  <c r="E22" i="14"/>
  <c r="F22" i="14"/>
  <c r="C22" i="14"/>
  <c r="D22" i="14" s="1"/>
  <c r="B22" i="14"/>
  <c r="G21" i="14"/>
  <c r="E21" i="14"/>
  <c r="C21" i="14"/>
  <c r="B21" i="14"/>
  <c r="G19" i="14"/>
  <c r="G13" i="14"/>
  <c r="E19" i="14"/>
  <c r="C19" i="14"/>
  <c r="B19" i="14"/>
  <c r="G18" i="14"/>
  <c r="G12" i="14" s="1"/>
  <c r="E18" i="14"/>
  <c r="C18" i="14"/>
  <c r="C12" i="14" s="1"/>
  <c r="B18" i="14"/>
  <c r="D18" i="14" s="1"/>
  <c r="L17" i="14"/>
  <c r="G17" i="14"/>
  <c r="G15" i="14" s="1"/>
  <c r="F17" i="14"/>
  <c r="E17" i="14"/>
  <c r="C17" i="14"/>
  <c r="B17" i="14"/>
  <c r="D17" i="14" s="1"/>
  <c r="I17" i="14"/>
  <c r="L16" i="14"/>
  <c r="G16" i="14"/>
  <c r="E16" i="14"/>
  <c r="E9" i="14" s="1"/>
  <c r="C16" i="14"/>
  <c r="L15" i="14"/>
  <c r="E15" i="14"/>
  <c r="C13" i="14"/>
  <c r="E12" i="14"/>
  <c r="E10" i="14"/>
  <c r="B10" i="14"/>
  <c r="F10" i="14"/>
  <c r="C20" i="14"/>
  <c r="F355" i="14"/>
  <c r="D23" i="14"/>
  <c r="I355" i="14"/>
  <c r="B20" i="14"/>
  <c r="G25" i="14"/>
  <c r="H17" i="14"/>
  <c r="I19" i="14"/>
  <c r="I27" i="14"/>
  <c r="I55" i="14"/>
  <c r="C10" i="14"/>
  <c r="D10" i="14"/>
  <c r="D27" i="14"/>
  <c r="I50" i="14"/>
  <c r="G49" i="14"/>
  <c r="H18" i="14"/>
  <c r="F27" i="14"/>
  <c r="D37" i="14"/>
  <c r="F55" i="14"/>
  <c r="I88" i="14"/>
  <c r="E105" i="14"/>
  <c r="F105" i="14"/>
  <c r="D107" i="14"/>
  <c r="F111" i="14"/>
  <c r="H127" i="14"/>
  <c r="F135" i="14"/>
  <c r="F153" i="14"/>
  <c r="D162" i="14"/>
  <c r="I177" i="14"/>
  <c r="F187" i="14"/>
  <c r="D192" i="14"/>
  <c r="F197" i="14"/>
  <c r="D202" i="14"/>
  <c r="D217" i="14"/>
  <c r="F226" i="14"/>
  <c r="I246" i="14"/>
  <c r="D261" i="14"/>
  <c r="I266" i="14"/>
  <c r="I276" i="14"/>
  <c r="F284" i="14"/>
  <c r="D310" i="14"/>
  <c r="I315" i="14"/>
  <c r="F320" i="14"/>
  <c r="D335" i="14"/>
  <c r="F345" i="14"/>
  <c r="D355" i="14"/>
  <c r="I365" i="14"/>
  <c r="I380" i="14"/>
  <c r="I399" i="14"/>
  <c r="D414" i="14"/>
  <c r="I419" i="14"/>
  <c r="F427" i="14"/>
  <c r="D440" i="14"/>
  <c r="H440" i="14"/>
  <c r="I445" i="14"/>
  <c r="F450" i="14"/>
  <c r="D463" i="14"/>
  <c r="H463" i="14"/>
  <c r="I473" i="14"/>
  <c r="I127" i="14"/>
  <c r="D127" i="14"/>
  <c r="E20" i="14"/>
  <c r="I482" i="13"/>
  <c r="I481" i="13"/>
  <c r="I480" i="13"/>
  <c r="I479" i="13"/>
  <c r="G478" i="13"/>
  <c r="E478" i="13"/>
  <c r="C478" i="13"/>
  <c r="B478" i="13"/>
  <c r="I478" i="13" s="1"/>
  <c r="I472" i="13"/>
  <c r="I471" i="13"/>
  <c r="H471" i="13"/>
  <c r="F471" i="13"/>
  <c r="D471" i="13"/>
  <c r="I470" i="13"/>
  <c r="H470" i="13"/>
  <c r="F470" i="13"/>
  <c r="D470" i="13"/>
  <c r="I469" i="13"/>
  <c r="G468" i="13"/>
  <c r="H468" i="13" s="1"/>
  <c r="E468" i="13"/>
  <c r="C468" i="13"/>
  <c r="D468" i="13"/>
  <c r="B468" i="13"/>
  <c r="I468" i="13"/>
  <c r="I462" i="13"/>
  <c r="I461" i="13"/>
  <c r="I460" i="13"/>
  <c r="I459" i="13"/>
  <c r="H459" i="13"/>
  <c r="F459" i="13"/>
  <c r="D459" i="13"/>
  <c r="I458" i="13"/>
  <c r="G458" i="13"/>
  <c r="H458" i="13" s="1"/>
  <c r="E458" i="13"/>
  <c r="F458" i="13"/>
  <c r="C458" i="13"/>
  <c r="D458" i="13" s="1"/>
  <c r="B458" i="13"/>
  <c r="I457" i="13"/>
  <c r="I456" i="13"/>
  <c r="I455" i="13"/>
  <c r="H455" i="13"/>
  <c r="F455" i="13"/>
  <c r="D455" i="13"/>
  <c r="I454" i="13"/>
  <c r="G453" i="13"/>
  <c r="H453" i="13" s="1"/>
  <c r="E453" i="13"/>
  <c r="F453" i="13" s="1"/>
  <c r="D453" i="13"/>
  <c r="C453" i="13"/>
  <c r="B453" i="13"/>
  <c r="I453" i="13" s="1"/>
  <c r="I449" i="13"/>
  <c r="I448" i="13"/>
  <c r="I447" i="13"/>
  <c r="H447" i="13"/>
  <c r="F447" i="13"/>
  <c r="D447" i="13"/>
  <c r="I446" i="13"/>
  <c r="G445" i="13"/>
  <c r="H445" i="13" s="1"/>
  <c r="E445" i="13"/>
  <c r="C445" i="13"/>
  <c r="D445" i="13"/>
  <c r="B445" i="13"/>
  <c r="I445" i="13"/>
  <c r="I444" i="13"/>
  <c r="I443" i="13"/>
  <c r="I442" i="13"/>
  <c r="H442" i="13"/>
  <c r="F442" i="13"/>
  <c r="D442" i="13"/>
  <c r="I441" i="13"/>
  <c r="G440" i="13"/>
  <c r="H440" i="13" s="1"/>
  <c r="E440" i="13"/>
  <c r="C440" i="13"/>
  <c r="D440" i="13" s="1"/>
  <c r="B440" i="13"/>
  <c r="F440" i="13" s="1"/>
  <c r="I439" i="13"/>
  <c r="I438" i="13"/>
  <c r="I437" i="13"/>
  <c r="H437" i="13"/>
  <c r="F437" i="13"/>
  <c r="D437" i="13"/>
  <c r="I436" i="13"/>
  <c r="H435" i="13"/>
  <c r="G435" i="13"/>
  <c r="E435" i="13"/>
  <c r="F435" i="13" s="1"/>
  <c r="D435" i="13"/>
  <c r="C435" i="13"/>
  <c r="B435" i="13"/>
  <c r="I435" i="13" s="1"/>
  <c r="I431" i="13"/>
  <c r="I430" i="13"/>
  <c r="I429" i="13"/>
  <c r="H429" i="13"/>
  <c r="F429" i="13"/>
  <c r="D429" i="13"/>
  <c r="I428" i="13"/>
  <c r="G427" i="13"/>
  <c r="I427" i="13"/>
  <c r="E427" i="13"/>
  <c r="F427" i="13" s="1"/>
  <c r="C427" i="13"/>
  <c r="D427" i="13" s="1"/>
  <c r="B427" i="13"/>
  <c r="H427" i="13" s="1"/>
  <c r="I426" i="13"/>
  <c r="I425" i="13"/>
  <c r="I424" i="13"/>
  <c r="H424" i="13"/>
  <c r="F424" i="13"/>
  <c r="D424" i="13"/>
  <c r="I423" i="13"/>
  <c r="G422" i="13"/>
  <c r="H422" i="13" s="1"/>
  <c r="E422" i="13"/>
  <c r="C422" i="13"/>
  <c r="D422" i="13" s="1"/>
  <c r="B422" i="13"/>
  <c r="I422" i="13" s="1"/>
  <c r="I418" i="13"/>
  <c r="I417" i="13"/>
  <c r="I416" i="13"/>
  <c r="H416" i="13"/>
  <c r="F416" i="13"/>
  <c r="D416" i="13"/>
  <c r="I415" i="13"/>
  <c r="G414" i="13"/>
  <c r="E414" i="13"/>
  <c r="C414" i="13"/>
  <c r="D414" i="13" s="1"/>
  <c r="B414" i="13"/>
  <c r="H414" i="13" s="1"/>
  <c r="I413" i="13"/>
  <c r="I412" i="13"/>
  <c r="I411" i="13"/>
  <c r="H411" i="13"/>
  <c r="F411" i="13"/>
  <c r="D411" i="13"/>
  <c r="I410" i="13"/>
  <c r="G409" i="13"/>
  <c r="E409" i="13"/>
  <c r="F409" i="13" s="1"/>
  <c r="C409" i="13"/>
  <c r="B409" i="13"/>
  <c r="I409" i="13" s="1"/>
  <c r="I408" i="13"/>
  <c r="I407" i="13"/>
  <c r="I406" i="13"/>
  <c r="I405" i="13"/>
  <c r="G404" i="13"/>
  <c r="E404" i="13"/>
  <c r="C404" i="13"/>
  <c r="B404" i="13"/>
  <c r="I404" i="13" s="1"/>
  <c r="K403" i="13"/>
  <c r="I398" i="13"/>
  <c r="I397" i="13"/>
  <c r="I396" i="13"/>
  <c r="H396" i="13"/>
  <c r="F396" i="13"/>
  <c r="D396" i="13"/>
  <c r="I395" i="13"/>
  <c r="G394" i="13"/>
  <c r="H394" i="13" s="1"/>
  <c r="E394" i="13"/>
  <c r="C394" i="13"/>
  <c r="D394" i="13"/>
  <c r="B394" i="13"/>
  <c r="F394" i="13"/>
  <c r="I389" i="13"/>
  <c r="I388" i="13"/>
  <c r="H388" i="13"/>
  <c r="F388" i="13"/>
  <c r="D388" i="13"/>
  <c r="I387" i="13"/>
  <c r="H387" i="13"/>
  <c r="F387" i="13"/>
  <c r="D387" i="13"/>
  <c r="I386" i="13"/>
  <c r="G385" i="13"/>
  <c r="H385" i="13" s="1"/>
  <c r="E385" i="13"/>
  <c r="F385" i="13" s="1"/>
  <c r="D385" i="13"/>
  <c r="C385" i="13"/>
  <c r="B385" i="13"/>
  <c r="I385" i="13" s="1"/>
  <c r="I379" i="13"/>
  <c r="I378" i="13"/>
  <c r="H378" i="13"/>
  <c r="F378" i="13"/>
  <c r="D378" i="13"/>
  <c r="I377" i="13"/>
  <c r="H377" i="13"/>
  <c r="F377" i="13"/>
  <c r="D377" i="13"/>
  <c r="I376" i="13"/>
  <c r="G375" i="13"/>
  <c r="E375" i="13"/>
  <c r="C375" i="13"/>
  <c r="D375" i="13" s="1"/>
  <c r="B375" i="13"/>
  <c r="H375" i="13" s="1"/>
  <c r="I374" i="13"/>
  <c r="I373" i="13"/>
  <c r="H373" i="13"/>
  <c r="F373" i="13"/>
  <c r="D373" i="13"/>
  <c r="I372" i="13"/>
  <c r="H372" i="13"/>
  <c r="F372" i="13"/>
  <c r="D372" i="13"/>
  <c r="I371" i="13"/>
  <c r="G370" i="13"/>
  <c r="I370" i="13"/>
  <c r="E370" i="13"/>
  <c r="C370" i="13"/>
  <c r="D370" i="13" s="1"/>
  <c r="B370" i="13"/>
  <c r="H370" i="13" s="1"/>
  <c r="I364" i="13"/>
  <c r="I363" i="13"/>
  <c r="H363" i="13"/>
  <c r="F363" i="13"/>
  <c r="D363" i="13"/>
  <c r="I362" i="13"/>
  <c r="H362" i="13"/>
  <c r="F362" i="13"/>
  <c r="D362" i="13"/>
  <c r="I361" i="13"/>
  <c r="G360" i="13"/>
  <c r="E360" i="13"/>
  <c r="C360" i="13"/>
  <c r="B360" i="13"/>
  <c r="I360" i="13"/>
  <c r="I354" i="13"/>
  <c r="I353" i="13"/>
  <c r="I352" i="13"/>
  <c r="H352" i="13"/>
  <c r="F352" i="13"/>
  <c r="D352" i="13"/>
  <c r="I351" i="13"/>
  <c r="I350" i="13"/>
  <c r="G350" i="13"/>
  <c r="H350" i="13" s="1"/>
  <c r="E350" i="13"/>
  <c r="F350" i="13"/>
  <c r="C350" i="13"/>
  <c r="D350" i="13" s="1"/>
  <c r="B350" i="13"/>
  <c r="I344" i="13"/>
  <c r="I343" i="13"/>
  <c r="H343" i="13"/>
  <c r="F343" i="13"/>
  <c r="D343" i="13"/>
  <c r="I342" i="13"/>
  <c r="H342" i="13"/>
  <c r="F342" i="13"/>
  <c r="D342" i="13"/>
  <c r="I341" i="13"/>
  <c r="G340" i="13"/>
  <c r="H340" i="13" s="1"/>
  <c r="E340" i="13"/>
  <c r="C340" i="13"/>
  <c r="D340" i="13"/>
  <c r="B340" i="13"/>
  <c r="I340" i="13"/>
  <c r="I334" i="13"/>
  <c r="I333" i="13"/>
  <c r="H333" i="13"/>
  <c r="F333" i="13"/>
  <c r="D333" i="13"/>
  <c r="I332" i="13"/>
  <c r="H332" i="13"/>
  <c r="F332" i="13"/>
  <c r="D332" i="13"/>
  <c r="I331" i="13"/>
  <c r="H330" i="13"/>
  <c r="G330" i="13"/>
  <c r="E330" i="13"/>
  <c r="F330" i="13" s="1"/>
  <c r="D330" i="13"/>
  <c r="C330" i="13"/>
  <c r="B330" i="13"/>
  <c r="I330" i="13" s="1"/>
  <c r="I324" i="13"/>
  <c r="I323" i="13"/>
  <c r="I322" i="13"/>
  <c r="H322" i="13"/>
  <c r="F322" i="13"/>
  <c r="D322" i="13"/>
  <c r="I321" i="13"/>
  <c r="G320" i="13"/>
  <c r="I320" i="13"/>
  <c r="E320" i="13"/>
  <c r="F320" i="13"/>
  <c r="C320" i="13"/>
  <c r="D320" i="13" s="1"/>
  <c r="B320" i="13"/>
  <c r="H320" i="13" s="1"/>
  <c r="I319" i="13"/>
  <c r="I318" i="13"/>
  <c r="I317" i="13"/>
  <c r="H317" i="13"/>
  <c r="F317" i="13"/>
  <c r="D317" i="13"/>
  <c r="I316" i="13"/>
  <c r="G315" i="13"/>
  <c r="E315" i="13"/>
  <c r="C315" i="13"/>
  <c r="D315" i="13" s="1"/>
  <c r="B315" i="13"/>
  <c r="H315" i="13" s="1"/>
  <c r="I314" i="13"/>
  <c r="I313" i="13"/>
  <c r="I312" i="13"/>
  <c r="H312" i="13"/>
  <c r="F312" i="13"/>
  <c r="D312" i="13"/>
  <c r="I311" i="13"/>
  <c r="G310" i="13"/>
  <c r="E310" i="13"/>
  <c r="C310" i="13"/>
  <c r="D310" i="13"/>
  <c r="B310" i="13"/>
  <c r="I310" i="13"/>
  <c r="I309" i="13"/>
  <c r="I308" i="13"/>
  <c r="I307" i="13"/>
  <c r="H307" i="13"/>
  <c r="F307" i="13"/>
  <c r="D307" i="13"/>
  <c r="I306" i="13"/>
  <c r="I305" i="13"/>
  <c r="G305" i="13"/>
  <c r="H305" i="13" s="1"/>
  <c r="E305" i="13"/>
  <c r="F305" i="13"/>
  <c r="C305" i="13"/>
  <c r="D305" i="13" s="1"/>
  <c r="B305" i="13"/>
  <c r="I299" i="13"/>
  <c r="I298" i="13"/>
  <c r="I297" i="13"/>
  <c r="I296" i="13"/>
  <c r="G295" i="13"/>
  <c r="E295" i="13"/>
  <c r="C295" i="13"/>
  <c r="B295" i="13"/>
  <c r="I295" i="13"/>
  <c r="I291" i="13"/>
  <c r="I290" i="13"/>
  <c r="H290" i="13"/>
  <c r="F290" i="13"/>
  <c r="D290" i="13"/>
  <c r="I289" i="13"/>
  <c r="H289" i="13"/>
  <c r="F289" i="13"/>
  <c r="D289" i="13"/>
  <c r="I288" i="13"/>
  <c r="G287" i="13"/>
  <c r="H287" i="13" s="1"/>
  <c r="E287" i="13"/>
  <c r="F287" i="13" s="1"/>
  <c r="D287" i="13"/>
  <c r="C287" i="13"/>
  <c r="B287" i="13"/>
  <c r="I287" i="13" s="1"/>
  <c r="I283" i="13"/>
  <c r="I282" i="13"/>
  <c r="I281" i="13"/>
  <c r="H281" i="13"/>
  <c r="F281" i="13"/>
  <c r="D281" i="13"/>
  <c r="I280" i="13"/>
  <c r="G279" i="13"/>
  <c r="H279" i="13" s="1"/>
  <c r="E279" i="13"/>
  <c r="C279" i="13"/>
  <c r="D279" i="13"/>
  <c r="B279" i="13"/>
  <c r="I275" i="13"/>
  <c r="I274" i="13"/>
  <c r="I273" i="13"/>
  <c r="H273" i="13"/>
  <c r="F273" i="13"/>
  <c r="D273" i="13"/>
  <c r="I272" i="13"/>
  <c r="G271" i="13"/>
  <c r="F271" i="13"/>
  <c r="E271" i="13"/>
  <c r="C271" i="13"/>
  <c r="B271" i="13"/>
  <c r="I271" i="13"/>
  <c r="I270" i="13"/>
  <c r="I269" i="13"/>
  <c r="H269" i="13"/>
  <c r="F269" i="13"/>
  <c r="D269" i="13"/>
  <c r="I268" i="13"/>
  <c r="H268" i="13"/>
  <c r="F268" i="13"/>
  <c r="D268" i="13"/>
  <c r="I267" i="13"/>
  <c r="G266" i="13"/>
  <c r="H266" i="13" s="1"/>
  <c r="E266" i="13"/>
  <c r="F266" i="13" s="1"/>
  <c r="D266" i="13"/>
  <c r="C266" i="13"/>
  <c r="B266" i="13"/>
  <c r="I266" i="13" s="1"/>
  <c r="I265" i="13"/>
  <c r="I264" i="13"/>
  <c r="H264" i="13"/>
  <c r="F264" i="13"/>
  <c r="D264" i="13"/>
  <c r="I263" i="13"/>
  <c r="H263" i="13"/>
  <c r="F263" i="13"/>
  <c r="D263" i="13"/>
  <c r="I262" i="13"/>
  <c r="G261" i="13"/>
  <c r="E261" i="13"/>
  <c r="C261" i="13"/>
  <c r="D261" i="13" s="1"/>
  <c r="B261" i="13"/>
  <c r="F261" i="13" s="1"/>
  <c r="I260" i="13"/>
  <c r="I259" i="13"/>
  <c r="I258" i="13"/>
  <c r="H258" i="13"/>
  <c r="F258" i="13"/>
  <c r="D258" i="13"/>
  <c r="I257" i="13"/>
  <c r="H256" i="13"/>
  <c r="G256" i="13"/>
  <c r="E256" i="13"/>
  <c r="F256" i="13" s="1"/>
  <c r="D256" i="13"/>
  <c r="C256" i="13"/>
  <c r="B256" i="13"/>
  <c r="I256" i="13" s="1"/>
  <c r="I255" i="13"/>
  <c r="I254" i="13"/>
  <c r="I253" i="13"/>
  <c r="H253" i="13"/>
  <c r="F253" i="13"/>
  <c r="D253" i="13"/>
  <c r="I252" i="13"/>
  <c r="G251" i="13"/>
  <c r="I251" i="13"/>
  <c r="E251" i="13"/>
  <c r="C251" i="13"/>
  <c r="D251" i="13" s="1"/>
  <c r="B251" i="13"/>
  <c r="H251" i="13" s="1"/>
  <c r="I245" i="13"/>
  <c r="I244" i="13"/>
  <c r="H244" i="13"/>
  <c r="F244" i="13"/>
  <c r="D244" i="13"/>
  <c r="I243" i="13"/>
  <c r="H243" i="13"/>
  <c r="F243" i="13"/>
  <c r="D243" i="13"/>
  <c r="I242" i="13"/>
  <c r="G241" i="13"/>
  <c r="E241" i="13"/>
  <c r="C241" i="13"/>
  <c r="B241" i="13"/>
  <c r="I241" i="13"/>
  <c r="I235" i="13"/>
  <c r="I234" i="13"/>
  <c r="H234" i="13"/>
  <c r="F234" i="13"/>
  <c r="D234" i="13"/>
  <c r="I233" i="13"/>
  <c r="H233" i="13"/>
  <c r="F233" i="13"/>
  <c r="D233" i="13"/>
  <c r="I232" i="13"/>
  <c r="G231" i="13"/>
  <c r="H231" i="13" s="1"/>
  <c r="E231" i="13"/>
  <c r="F231" i="13" s="1"/>
  <c r="D231" i="13"/>
  <c r="C231" i="13"/>
  <c r="B231" i="13"/>
  <c r="I231" i="13" s="1"/>
  <c r="I225" i="13"/>
  <c r="I224" i="13"/>
  <c r="I223" i="13"/>
  <c r="H223" i="13"/>
  <c r="F223" i="13"/>
  <c r="D223" i="13"/>
  <c r="I222" i="13"/>
  <c r="G221" i="13"/>
  <c r="H221" i="13" s="1"/>
  <c r="E221" i="13"/>
  <c r="C221" i="13"/>
  <c r="D221" i="13" s="1"/>
  <c r="B221" i="13"/>
  <c r="I216" i="13"/>
  <c r="I215" i="13"/>
  <c r="H215" i="13"/>
  <c r="F215" i="13"/>
  <c r="D215" i="13"/>
  <c r="I214" i="13"/>
  <c r="H214" i="13"/>
  <c r="F214" i="13"/>
  <c r="D214" i="13"/>
  <c r="I213" i="13"/>
  <c r="G212" i="13"/>
  <c r="H212" i="13" s="1"/>
  <c r="E212" i="13"/>
  <c r="F212" i="13"/>
  <c r="C212" i="13"/>
  <c r="D212" i="13" s="1"/>
  <c r="B212" i="13"/>
  <c r="I212" i="13" s="1"/>
  <c r="I206" i="13"/>
  <c r="I205" i="13"/>
  <c r="I204" i="13"/>
  <c r="H204" i="13"/>
  <c r="F204" i="13"/>
  <c r="D204" i="13"/>
  <c r="I203" i="13"/>
  <c r="G202" i="13"/>
  <c r="H202" i="13" s="1"/>
  <c r="C202" i="13"/>
  <c r="D202" i="13"/>
  <c r="B202" i="13"/>
  <c r="F202" i="13"/>
  <c r="I201" i="13"/>
  <c r="I200" i="13"/>
  <c r="H200" i="13"/>
  <c r="F200" i="13"/>
  <c r="D200" i="13"/>
  <c r="I199" i="13"/>
  <c r="H199" i="13"/>
  <c r="F199" i="13"/>
  <c r="D199" i="13"/>
  <c r="I198" i="13"/>
  <c r="G197" i="13"/>
  <c r="E197" i="13"/>
  <c r="F197" i="13" s="1"/>
  <c r="C197" i="13"/>
  <c r="B197" i="13"/>
  <c r="I197" i="13" s="1"/>
  <c r="I196" i="13"/>
  <c r="I195" i="13"/>
  <c r="H195" i="13"/>
  <c r="F195" i="13"/>
  <c r="D195" i="13"/>
  <c r="I194" i="13"/>
  <c r="H194" i="13"/>
  <c r="F194" i="13"/>
  <c r="D194" i="13"/>
  <c r="I193" i="13"/>
  <c r="G192" i="13"/>
  <c r="E192" i="13"/>
  <c r="C192" i="13"/>
  <c r="D192" i="13" s="1"/>
  <c r="B192" i="13"/>
  <c r="H192" i="13" s="1"/>
  <c r="I191" i="13"/>
  <c r="I190" i="13"/>
  <c r="H190" i="13"/>
  <c r="F190" i="13"/>
  <c r="D190" i="13"/>
  <c r="I189" i="13"/>
  <c r="H189" i="13"/>
  <c r="F189" i="13"/>
  <c r="D189" i="13"/>
  <c r="I188" i="13"/>
  <c r="H187" i="13"/>
  <c r="G187" i="13"/>
  <c r="E187" i="13"/>
  <c r="F187" i="13" s="1"/>
  <c r="D187" i="13"/>
  <c r="C187" i="13"/>
  <c r="B187" i="13"/>
  <c r="I187" i="13" s="1"/>
  <c r="I186" i="13"/>
  <c r="I185" i="13"/>
  <c r="H185" i="13"/>
  <c r="F185" i="13"/>
  <c r="D185" i="13"/>
  <c r="I184" i="13"/>
  <c r="H184" i="13"/>
  <c r="F184" i="13"/>
  <c r="D184" i="13"/>
  <c r="I183" i="13"/>
  <c r="G182" i="13"/>
  <c r="E182" i="13"/>
  <c r="C182" i="13"/>
  <c r="D182" i="13" s="1"/>
  <c r="B182" i="13"/>
  <c r="H182" i="13" s="1"/>
  <c r="I176" i="13"/>
  <c r="I175" i="13"/>
  <c r="I174" i="13"/>
  <c r="H174" i="13"/>
  <c r="F174" i="13"/>
  <c r="D174" i="13"/>
  <c r="I173" i="13"/>
  <c r="G172" i="13"/>
  <c r="E172" i="13"/>
  <c r="C172" i="13"/>
  <c r="D172" i="13"/>
  <c r="B172" i="13"/>
  <c r="I172" i="13"/>
  <c r="I166" i="13"/>
  <c r="I165" i="13"/>
  <c r="H165" i="13"/>
  <c r="F165" i="13"/>
  <c r="D165" i="13"/>
  <c r="I164" i="13"/>
  <c r="I163" i="13"/>
  <c r="H163" i="13"/>
  <c r="F163" i="13"/>
  <c r="D163" i="13"/>
  <c r="G162" i="13"/>
  <c r="H162" i="13" s="1"/>
  <c r="E162" i="13"/>
  <c r="F162" i="13" s="1"/>
  <c r="D162" i="13"/>
  <c r="C162" i="13"/>
  <c r="B162" i="13"/>
  <c r="I162" i="13" s="1"/>
  <c r="I161" i="13"/>
  <c r="I160" i="13"/>
  <c r="H160" i="13"/>
  <c r="F160" i="13"/>
  <c r="D160" i="13"/>
  <c r="I159" i="13"/>
  <c r="H159" i="13"/>
  <c r="F159" i="13"/>
  <c r="D159" i="13"/>
  <c r="I158" i="13"/>
  <c r="H158" i="13"/>
  <c r="F158" i="13"/>
  <c r="D158" i="13"/>
  <c r="G157" i="13"/>
  <c r="I157" i="13" s="1"/>
  <c r="E157" i="13"/>
  <c r="F157" i="13"/>
  <c r="C157" i="13"/>
  <c r="D157" i="13" s="1"/>
  <c r="B157" i="13"/>
  <c r="I152" i="13"/>
  <c r="I151" i="13"/>
  <c r="H151" i="13"/>
  <c r="F151" i="13"/>
  <c r="D151" i="13"/>
  <c r="I150" i="13"/>
  <c r="H150" i="13"/>
  <c r="F150" i="13"/>
  <c r="D150" i="13"/>
  <c r="I149" i="13"/>
  <c r="G148" i="13"/>
  <c r="H148" i="13" s="1"/>
  <c r="E148" i="13"/>
  <c r="F148" i="13" s="1"/>
  <c r="C148" i="13"/>
  <c r="D148" i="13" s="1"/>
  <c r="B148" i="13"/>
  <c r="I145" i="13"/>
  <c r="I144" i="13"/>
  <c r="H143" i="13"/>
  <c r="F143" i="13"/>
  <c r="D143" i="13"/>
  <c r="G142" i="13"/>
  <c r="H142" i="13" s="1"/>
  <c r="E142" i="13"/>
  <c r="F142" i="13" s="1"/>
  <c r="C142" i="13"/>
  <c r="B142" i="13"/>
  <c r="D142" i="13" s="1"/>
  <c r="I134" i="13"/>
  <c r="I133" i="13"/>
  <c r="I132" i="13"/>
  <c r="I131" i="13"/>
  <c r="H131" i="13"/>
  <c r="F131" i="13"/>
  <c r="D131" i="13"/>
  <c r="G130" i="13"/>
  <c r="H130" i="13" s="1"/>
  <c r="E130" i="13"/>
  <c r="C130" i="13"/>
  <c r="D130" i="13"/>
  <c r="B130" i="13"/>
  <c r="I130" i="13"/>
  <c r="I125" i="13"/>
  <c r="I124" i="13"/>
  <c r="I123" i="13"/>
  <c r="H123" i="13"/>
  <c r="F123" i="13"/>
  <c r="D123" i="13"/>
  <c r="B122" i="13"/>
  <c r="I122" i="13" s="1"/>
  <c r="G121" i="13"/>
  <c r="E121" i="13"/>
  <c r="C121" i="13"/>
  <c r="I115" i="13"/>
  <c r="I114" i="13"/>
  <c r="I113" i="13"/>
  <c r="F113" i="13"/>
  <c r="D113" i="13"/>
  <c r="I112" i="13"/>
  <c r="G111" i="13"/>
  <c r="H111" i="13" s="1"/>
  <c r="E111" i="13"/>
  <c r="F111" i="13" s="1"/>
  <c r="C111" i="13"/>
  <c r="B111" i="13"/>
  <c r="D111" i="13" s="1"/>
  <c r="I110" i="13"/>
  <c r="I109" i="13"/>
  <c r="I108" i="13"/>
  <c r="H108" i="13"/>
  <c r="F108" i="13"/>
  <c r="D108" i="13"/>
  <c r="I107" i="13"/>
  <c r="G106" i="13"/>
  <c r="H106" i="13" s="1"/>
  <c r="E106" i="13"/>
  <c r="C106" i="13"/>
  <c r="D106" i="13"/>
  <c r="B106" i="13"/>
  <c r="I106" i="13"/>
  <c r="G104" i="13"/>
  <c r="E104" i="13"/>
  <c r="C104" i="13"/>
  <c r="B104" i="13"/>
  <c r="I104" i="13"/>
  <c r="G103" i="13"/>
  <c r="E103" i="13"/>
  <c r="C103" i="13"/>
  <c r="B103" i="13"/>
  <c r="I103" i="13" s="1"/>
  <c r="G102" i="13"/>
  <c r="H102" i="13" s="1"/>
  <c r="E102" i="13"/>
  <c r="F102" i="13" s="1"/>
  <c r="C102" i="13"/>
  <c r="B102" i="13"/>
  <c r="I102" i="13" s="1"/>
  <c r="G101" i="13"/>
  <c r="G100" i="13"/>
  <c r="E101" i="13"/>
  <c r="C101" i="13"/>
  <c r="C100" i="13" s="1"/>
  <c r="D100" i="13" s="1"/>
  <c r="B101" i="13"/>
  <c r="L16" i="13"/>
  <c r="L15" i="13" s="1"/>
  <c r="I95" i="13"/>
  <c r="I94" i="13"/>
  <c r="H94" i="13"/>
  <c r="I93" i="13"/>
  <c r="H93" i="13"/>
  <c r="I92" i="13"/>
  <c r="H91" i="13"/>
  <c r="G91" i="13"/>
  <c r="E91" i="13"/>
  <c r="F91" i="13"/>
  <c r="C91" i="13"/>
  <c r="D91" i="13" s="1"/>
  <c r="B91" i="13"/>
  <c r="I91" i="13" s="1"/>
  <c r="I87" i="13"/>
  <c r="I86" i="13"/>
  <c r="H86" i="13"/>
  <c r="F86" i="13"/>
  <c r="D86" i="13"/>
  <c r="I85" i="13"/>
  <c r="H85" i="13"/>
  <c r="F85" i="13"/>
  <c r="D85" i="13"/>
  <c r="I84" i="13"/>
  <c r="G83" i="13"/>
  <c r="E83" i="13"/>
  <c r="C83" i="13"/>
  <c r="D83" i="13" s="1"/>
  <c r="B83" i="13"/>
  <c r="F83" i="13" s="1"/>
  <c r="I72" i="13"/>
  <c r="I71" i="13"/>
  <c r="H71" i="13"/>
  <c r="F71" i="13"/>
  <c r="D71" i="13"/>
  <c r="I70" i="13"/>
  <c r="H70" i="13"/>
  <c r="F70" i="13"/>
  <c r="D70" i="13"/>
  <c r="I69" i="13"/>
  <c r="H68" i="13"/>
  <c r="G68" i="13"/>
  <c r="E68" i="13"/>
  <c r="F68" i="13"/>
  <c r="C68" i="13"/>
  <c r="D68" i="13" s="1"/>
  <c r="B68" i="13"/>
  <c r="I68" i="13" s="1"/>
  <c r="I59" i="13"/>
  <c r="I58" i="13"/>
  <c r="H58" i="13"/>
  <c r="I57" i="13"/>
  <c r="H57" i="13"/>
  <c r="F57" i="13"/>
  <c r="D57" i="13"/>
  <c r="I56" i="13"/>
  <c r="H55" i="13"/>
  <c r="G55" i="13"/>
  <c r="E55" i="13"/>
  <c r="F55" i="13"/>
  <c r="C55" i="13"/>
  <c r="D55" i="13" s="1"/>
  <c r="B55" i="13"/>
  <c r="I55" i="13" s="1"/>
  <c r="I54" i="13"/>
  <c r="I53" i="13"/>
  <c r="I52" i="13"/>
  <c r="H52" i="13"/>
  <c r="F52" i="13"/>
  <c r="D52" i="13"/>
  <c r="I51" i="13"/>
  <c r="I16" i="13" s="1"/>
  <c r="G50" i="13"/>
  <c r="E50" i="13"/>
  <c r="C50" i="13"/>
  <c r="D50" i="13" s="1"/>
  <c r="B50" i="13"/>
  <c r="H50" i="13" s="1"/>
  <c r="G48" i="13"/>
  <c r="E48" i="13"/>
  <c r="E46" i="13"/>
  <c r="F46" i="13" s="1"/>
  <c r="C48" i="13"/>
  <c r="B48" i="13"/>
  <c r="I48" i="13"/>
  <c r="H47" i="13"/>
  <c r="B47" i="13"/>
  <c r="I47" i="13" s="1"/>
  <c r="G46" i="13"/>
  <c r="H46" i="13" s="1"/>
  <c r="C46" i="13"/>
  <c r="D46" i="13" s="1"/>
  <c r="B46" i="13"/>
  <c r="B44" i="13" s="1"/>
  <c r="G45" i="13"/>
  <c r="C45" i="13"/>
  <c r="C44" i="13" s="1"/>
  <c r="B45" i="13"/>
  <c r="I36" i="13"/>
  <c r="H36" i="13"/>
  <c r="F36" i="13"/>
  <c r="D36" i="13"/>
  <c r="I35" i="13"/>
  <c r="H35" i="13"/>
  <c r="F35" i="13"/>
  <c r="D35" i="13"/>
  <c r="I34" i="13"/>
  <c r="H34" i="13"/>
  <c r="F34" i="13"/>
  <c r="D34" i="13"/>
  <c r="I33" i="13"/>
  <c r="I32" i="13"/>
  <c r="G32" i="13"/>
  <c r="H32" i="13" s="1"/>
  <c r="E32" i="13"/>
  <c r="F32" i="13"/>
  <c r="C32" i="13"/>
  <c r="D32" i="13" s="1"/>
  <c r="B32" i="13"/>
  <c r="G24" i="13"/>
  <c r="H24" i="13" s="1"/>
  <c r="E24" i="13"/>
  <c r="C24" i="13"/>
  <c r="B24" i="13"/>
  <c r="I24" i="13" s="1"/>
  <c r="I23" i="13"/>
  <c r="H23" i="13"/>
  <c r="G23" i="13"/>
  <c r="E23" i="13"/>
  <c r="C23" i="13"/>
  <c r="D23" i="13" s="1"/>
  <c r="B23" i="13"/>
  <c r="G22" i="13"/>
  <c r="E22" i="13"/>
  <c r="E10" i="13" s="1"/>
  <c r="F10" i="13" s="1"/>
  <c r="C22" i="13"/>
  <c r="B22" i="13"/>
  <c r="I22" i="13" s="1"/>
  <c r="I21" i="13"/>
  <c r="G21" i="13"/>
  <c r="E21" i="13"/>
  <c r="E20" i="13" s="1"/>
  <c r="F20" i="13" s="1"/>
  <c r="C21" i="13"/>
  <c r="B21" i="13"/>
  <c r="H21" i="13"/>
  <c r="G20" i="13"/>
  <c r="C20" i="13"/>
  <c r="D20" i="13" s="1"/>
  <c r="G19" i="13"/>
  <c r="E19" i="13"/>
  <c r="E15" i="13" s="1"/>
  <c r="F15" i="13" s="1"/>
  <c r="C19" i="13"/>
  <c r="C13" i="13" s="1"/>
  <c r="D13" i="13" s="1"/>
  <c r="B19" i="13"/>
  <c r="I19" i="13" s="1"/>
  <c r="G18" i="13"/>
  <c r="G15" i="13" s="1"/>
  <c r="H15" i="13" s="1"/>
  <c r="E18" i="13"/>
  <c r="C18" i="13"/>
  <c r="C12" i="13" s="1"/>
  <c r="D12" i="13" s="1"/>
  <c r="B18" i="13"/>
  <c r="I18" i="13"/>
  <c r="L17" i="13"/>
  <c r="G17" i="13"/>
  <c r="E17" i="13"/>
  <c r="C17" i="13"/>
  <c r="C10" i="13" s="1"/>
  <c r="D10" i="13" s="1"/>
  <c r="B17" i="13"/>
  <c r="I17" i="13" s="1"/>
  <c r="G16" i="13"/>
  <c r="E16" i="13"/>
  <c r="C16" i="13"/>
  <c r="C9" i="13" s="1"/>
  <c r="G13" i="13"/>
  <c r="B13" i="13"/>
  <c r="I13" i="13" s="1"/>
  <c r="B12" i="13"/>
  <c r="B10" i="13"/>
  <c r="F20" i="14"/>
  <c r="D20" i="14"/>
  <c r="I49" i="14"/>
  <c r="H49" i="14"/>
  <c r="H360" i="13"/>
  <c r="G9" i="13"/>
  <c r="C15" i="13"/>
  <c r="F22" i="13"/>
  <c r="H241" i="13"/>
  <c r="G10" i="13"/>
  <c r="H10" i="13" s="1"/>
  <c r="H17" i="13"/>
  <c r="F24" i="13"/>
  <c r="E13" i="13"/>
  <c r="F13" i="13" s="1"/>
  <c r="I50" i="13"/>
  <c r="B100" i="13"/>
  <c r="I100" i="13"/>
  <c r="I221" i="13"/>
  <c r="D241" i="13"/>
  <c r="H271" i="13"/>
  <c r="I279" i="13"/>
  <c r="D360" i="13"/>
  <c r="H13" i="13"/>
  <c r="F18" i="13"/>
  <c r="F23" i="13"/>
  <c r="E12" i="13"/>
  <c r="F12" i="13" s="1"/>
  <c r="H83" i="13"/>
  <c r="F172" i="13"/>
  <c r="H261" i="13"/>
  <c r="D271" i="13"/>
  <c r="F310" i="13"/>
  <c r="E9" i="13"/>
  <c r="E8" i="13" s="1"/>
  <c r="F8" i="13" s="1"/>
  <c r="I45" i="13"/>
  <c r="G44" i="13"/>
  <c r="E44" i="13"/>
  <c r="I101" i="13"/>
  <c r="E100" i="13"/>
  <c r="F100" i="13" s="1"/>
  <c r="D122" i="13"/>
  <c r="H122" i="13"/>
  <c r="B16" i="13"/>
  <c r="H172" i="13"/>
  <c r="F241" i="13"/>
  <c r="H310" i="13"/>
  <c r="F360" i="13"/>
  <c r="D18" i="13"/>
  <c r="F414" i="13"/>
  <c r="F468" i="13"/>
  <c r="B20" i="13"/>
  <c r="H20" i="13" s="1"/>
  <c r="F17" i="13"/>
  <c r="D21" i="13"/>
  <c r="F50" i="13"/>
  <c r="F106" i="13"/>
  <c r="F130" i="13"/>
  <c r="F182" i="13"/>
  <c r="F192" i="13"/>
  <c r="F221" i="13"/>
  <c r="F279" i="13"/>
  <c r="F315" i="13"/>
  <c r="F340" i="13"/>
  <c r="I375" i="13"/>
  <c r="I394" i="13"/>
  <c r="F422" i="13"/>
  <c r="F445" i="13"/>
  <c r="I202" i="13"/>
  <c r="I20" i="13"/>
  <c r="B15" i="13"/>
  <c r="I15" i="13" s="1"/>
  <c r="B9" i="13"/>
  <c r="K7" i="13" s="1"/>
  <c r="H100" i="13"/>
  <c r="D15" i="13"/>
  <c r="I10" i="13"/>
  <c r="I529" i="12"/>
  <c r="I528" i="12"/>
  <c r="H528" i="12"/>
  <c r="F528" i="12"/>
  <c r="D528" i="12"/>
  <c r="I527" i="12"/>
  <c r="H527" i="12"/>
  <c r="F527" i="12"/>
  <c r="D527" i="12"/>
  <c r="I526" i="12"/>
  <c r="I9" i="13"/>
  <c r="B8" i="13"/>
  <c r="H9" i="13"/>
  <c r="I395" i="12"/>
  <c r="I394" i="12"/>
  <c r="H394" i="12"/>
  <c r="I393" i="12"/>
  <c r="H393" i="12"/>
  <c r="I392" i="12"/>
  <c r="G391" i="12"/>
  <c r="E391" i="12"/>
  <c r="C391" i="12"/>
  <c r="B391" i="12"/>
  <c r="H477" i="12"/>
  <c r="F477" i="12"/>
  <c r="D477" i="12"/>
  <c r="H409" i="12"/>
  <c r="H408" i="12"/>
  <c r="F409" i="12"/>
  <c r="F408" i="12"/>
  <c r="D409" i="12"/>
  <c r="D408" i="12"/>
  <c r="H587" i="12"/>
  <c r="F587" i="12"/>
  <c r="D587" i="12"/>
  <c r="H582" i="12"/>
  <c r="F582" i="12"/>
  <c r="D582" i="12"/>
  <c r="H577" i="12"/>
  <c r="F577" i="12"/>
  <c r="D577" i="12"/>
  <c r="D569" i="12"/>
  <c r="H564" i="12"/>
  <c r="F564" i="12"/>
  <c r="D564" i="12"/>
  <c r="H556" i="12"/>
  <c r="F556" i="12"/>
  <c r="D556" i="12"/>
  <c r="H551" i="12"/>
  <c r="F551" i="12"/>
  <c r="D551" i="12"/>
  <c r="H518" i="12"/>
  <c r="H517" i="12"/>
  <c r="F518" i="12"/>
  <c r="F517" i="12"/>
  <c r="D518" i="12"/>
  <c r="D517" i="12"/>
  <c r="H513" i="12"/>
  <c r="F513" i="12"/>
  <c r="D513" i="12"/>
  <c r="H503" i="12"/>
  <c r="H502" i="12"/>
  <c r="F503" i="12"/>
  <c r="F502" i="12"/>
  <c r="D502" i="12"/>
  <c r="H330" i="12"/>
  <c r="H329" i="12"/>
  <c r="F330" i="12"/>
  <c r="F329" i="12"/>
  <c r="D330" i="12"/>
  <c r="D329" i="12"/>
  <c r="H493" i="12"/>
  <c r="H492" i="12"/>
  <c r="D493" i="12"/>
  <c r="D492" i="12"/>
  <c r="H482" i="12"/>
  <c r="F482" i="12"/>
  <c r="D482" i="12"/>
  <c r="F467" i="12"/>
  <c r="D467" i="12"/>
  <c r="H458" i="12"/>
  <c r="H457" i="12"/>
  <c r="F458" i="12"/>
  <c r="F457" i="12"/>
  <c r="D458" i="12"/>
  <c r="D457" i="12"/>
  <c r="I379" i="12"/>
  <c r="I378" i="12"/>
  <c r="H379" i="12"/>
  <c r="H378" i="12"/>
  <c r="F379" i="12"/>
  <c r="F378" i="12"/>
  <c r="D379" i="12"/>
  <c r="D378" i="12"/>
  <c r="H388" i="12"/>
  <c r="F388" i="12"/>
  <c r="D388" i="12"/>
  <c r="D383" i="12"/>
  <c r="I373" i="12"/>
  <c r="H373" i="12"/>
  <c r="F373" i="12"/>
  <c r="D373" i="12"/>
  <c r="H368" i="12"/>
  <c r="F368" i="12"/>
  <c r="D368" i="12"/>
  <c r="H358" i="12"/>
  <c r="F358" i="12"/>
  <c r="D358" i="12"/>
  <c r="H348" i="12"/>
  <c r="F348" i="12"/>
  <c r="D348" i="12"/>
  <c r="H99" i="12"/>
  <c r="H98" i="12"/>
  <c r="F99" i="12"/>
  <c r="F98" i="12"/>
  <c r="H306" i="12"/>
  <c r="F306" i="12"/>
  <c r="D306" i="12"/>
  <c r="H302" i="12"/>
  <c r="H301" i="12"/>
  <c r="F302" i="12"/>
  <c r="F301" i="12"/>
  <c r="D302" i="12"/>
  <c r="D301" i="12"/>
  <c r="H297" i="12"/>
  <c r="H296" i="12"/>
  <c r="F297" i="12"/>
  <c r="F296" i="12"/>
  <c r="F206" i="12"/>
  <c r="F205" i="12"/>
  <c r="D206" i="12"/>
  <c r="D205" i="12"/>
  <c r="F126" i="12"/>
  <c r="D126" i="12"/>
  <c r="I84" i="12"/>
  <c r="H85" i="12"/>
  <c r="H86" i="12"/>
  <c r="F85" i="12"/>
  <c r="F86" i="12"/>
  <c r="D85" i="12"/>
  <c r="I64" i="12"/>
  <c r="H63" i="12"/>
  <c r="F63" i="12"/>
  <c r="F42" i="12"/>
  <c r="F41" i="12"/>
  <c r="C38" i="12"/>
  <c r="I193" i="12"/>
  <c r="I192" i="12"/>
  <c r="I420" i="12"/>
  <c r="I419" i="12"/>
  <c r="I418" i="12"/>
  <c r="I417" i="12"/>
  <c r="G416" i="12"/>
  <c r="E416" i="12"/>
  <c r="C416" i="12"/>
  <c r="B416" i="12"/>
  <c r="I410" i="12"/>
  <c r="I409" i="12"/>
  <c r="I408" i="12"/>
  <c r="I407" i="12"/>
  <c r="G406" i="12"/>
  <c r="E406" i="12"/>
  <c r="C406" i="12"/>
  <c r="B406" i="12"/>
  <c r="I519" i="12"/>
  <c r="I518" i="12"/>
  <c r="I517" i="12"/>
  <c r="I516" i="12"/>
  <c r="E515" i="12"/>
  <c r="C515" i="12"/>
  <c r="B515" i="12"/>
  <c r="I100" i="12"/>
  <c r="I99" i="12"/>
  <c r="I97" i="12"/>
  <c r="G96" i="12"/>
  <c r="E96" i="12"/>
  <c r="C96" i="12"/>
  <c r="B96" i="12"/>
  <c r="I504" i="12"/>
  <c r="I503" i="12"/>
  <c r="I502" i="12"/>
  <c r="I501" i="12"/>
  <c r="G500" i="12"/>
  <c r="E500" i="12"/>
  <c r="C500" i="12"/>
  <c r="B500" i="12"/>
  <c r="B327" i="12"/>
  <c r="I331" i="12"/>
  <c r="I330" i="12"/>
  <c r="I329" i="12"/>
  <c r="I328" i="12"/>
  <c r="G327" i="12"/>
  <c r="E327" i="12"/>
  <c r="C327" i="12"/>
  <c r="E593" i="12"/>
  <c r="G593" i="12"/>
  <c r="D536" i="12"/>
  <c r="I390" i="12"/>
  <c r="I389" i="12"/>
  <c r="I388" i="12"/>
  <c r="I387" i="12"/>
  <c r="G386" i="12"/>
  <c r="E386" i="12"/>
  <c r="C386" i="12"/>
  <c r="C580" i="12"/>
  <c r="I589" i="12"/>
  <c r="I588" i="12"/>
  <c r="I587" i="12"/>
  <c r="I586" i="12"/>
  <c r="G585" i="12"/>
  <c r="E585" i="12"/>
  <c r="C585" i="12"/>
  <c r="B585" i="12"/>
  <c r="I584" i="12"/>
  <c r="I583" i="12"/>
  <c r="I582" i="12"/>
  <c r="I581" i="12"/>
  <c r="G580" i="12"/>
  <c r="E580" i="12"/>
  <c r="B580" i="12"/>
  <c r="I579" i="12"/>
  <c r="I578" i="12"/>
  <c r="I577" i="12"/>
  <c r="I576" i="12"/>
  <c r="G575" i="12"/>
  <c r="E575" i="12"/>
  <c r="C575" i="12"/>
  <c r="B575" i="12"/>
  <c r="I571" i="12"/>
  <c r="I570" i="12"/>
  <c r="I569" i="12"/>
  <c r="I568" i="12"/>
  <c r="G567" i="12"/>
  <c r="E567" i="12"/>
  <c r="C567" i="12"/>
  <c r="B567" i="12"/>
  <c r="I566" i="12"/>
  <c r="I565" i="12"/>
  <c r="I564" i="12"/>
  <c r="I563" i="12"/>
  <c r="G562" i="12"/>
  <c r="E562" i="12"/>
  <c r="C562" i="12"/>
  <c r="B562" i="12"/>
  <c r="B549" i="12"/>
  <c r="I558" i="12"/>
  <c r="I557" i="12"/>
  <c r="I556" i="12"/>
  <c r="I555" i="12"/>
  <c r="G554" i="12"/>
  <c r="E554" i="12"/>
  <c r="C554" i="12"/>
  <c r="B554" i="12"/>
  <c r="I553" i="12"/>
  <c r="I552" i="12"/>
  <c r="I551" i="12"/>
  <c r="I550" i="12"/>
  <c r="G549" i="12"/>
  <c r="E549" i="12"/>
  <c r="C549" i="12"/>
  <c r="I548" i="12"/>
  <c r="I547" i="12"/>
  <c r="I546" i="12"/>
  <c r="I545" i="12"/>
  <c r="G544" i="12"/>
  <c r="E544" i="12"/>
  <c r="C544" i="12"/>
  <c r="B544" i="12"/>
  <c r="G203" i="12"/>
  <c r="C228" i="12"/>
  <c r="E178" i="12"/>
  <c r="G38" i="12"/>
  <c r="G54" i="12"/>
  <c r="E54" i="12"/>
  <c r="C54" i="12"/>
  <c r="B54" i="12"/>
  <c r="B50" i="12" s="1"/>
  <c r="I57" i="12"/>
  <c r="I59" i="12"/>
  <c r="I60" i="12"/>
  <c r="E56" i="12"/>
  <c r="F56" i="12" s="1"/>
  <c r="C56" i="12"/>
  <c r="I62" i="12"/>
  <c r="I63" i="12"/>
  <c r="I65" i="12"/>
  <c r="F61" i="12"/>
  <c r="I85" i="12"/>
  <c r="I86" i="12"/>
  <c r="I87" i="12"/>
  <c r="G83" i="12"/>
  <c r="E83" i="12"/>
  <c r="I127" i="12"/>
  <c r="I137" i="12"/>
  <c r="I141" i="12"/>
  <c r="I143" i="12"/>
  <c r="I144" i="12"/>
  <c r="I146" i="12"/>
  <c r="I148" i="12"/>
  <c r="I149" i="12"/>
  <c r="I180" i="12"/>
  <c r="I181" i="12"/>
  <c r="I182" i="12"/>
  <c r="C178" i="12"/>
  <c r="E203" i="12"/>
  <c r="C203" i="12"/>
  <c r="G228" i="12"/>
  <c r="E228" i="12"/>
  <c r="D230" i="12"/>
  <c r="F230" i="12"/>
  <c r="H230" i="12"/>
  <c r="I232" i="12"/>
  <c r="I204" i="12"/>
  <c r="I205" i="12"/>
  <c r="I206" i="12"/>
  <c r="I207" i="12"/>
  <c r="H205" i="12"/>
  <c r="H206" i="12"/>
  <c r="G245" i="12"/>
  <c r="I245" i="12" s="1"/>
  <c r="C245" i="12"/>
  <c r="E245" i="12"/>
  <c r="B304" i="12"/>
  <c r="F304" i="12" s="1"/>
  <c r="I249" i="12"/>
  <c r="I279" i="12"/>
  <c r="I280" i="12"/>
  <c r="I281" i="12"/>
  <c r="I282" i="12"/>
  <c r="I295" i="12"/>
  <c r="I296" i="12"/>
  <c r="I297" i="12"/>
  <c r="I298" i="12"/>
  <c r="I303" i="12"/>
  <c r="I300" i="12"/>
  <c r="I301" i="12"/>
  <c r="I302" i="12"/>
  <c r="I305" i="12"/>
  <c r="I306" i="12"/>
  <c r="I307" i="12"/>
  <c r="I308" i="12"/>
  <c r="I337" i="12"/>
  <c r="I338" i="12"/>
  <c r="I339" i="12"/>
  <c r="I340" i="12"/>
  <c r="H338" i="12"/>
  <c r="F338" i="12"/>
  <c r="D338" i="12"/>
  <c r="B336" i="12"/>
  <c r="C336" i="12"/>
  <c r="I176" i="12"/>
  <c r="I175" i="12"/>
  <c r="F191" i="12"/>
  <c r="D191" i="12"/>
  <c r="H191" i="12"/>
  <c r="G278" i="12"/>
  <c r="E278" i="12"/>
  <c r="C278" i="12"/>
  <c r="G294" i="12"/>
  <c r="E294" i="12"/>
  <c r="C294" i="12"/>
  <c r="G299" i="12"/>
  <c r="E299" i="12"/>
  <c r="G304" i="12"/>
  <c r="C304" i="12"/>
  <c r="G336" i="12"/>
  <c r="E336" i="12"/>
  <c r="I347" i="12"/>
  <c r="I348" i="12"/>
  <c r="I349" i="12"/>
  <c r="I350" i="12"/>
  <c r="G346" i="12"/>
  <c r="C346" i="12"/>
  <c r="B346" i="12"/>
  <c r="I357" i="12"/>
  <c r="I358" i="12"/>
  <c r="I359" i="12"/>
  <c r="I360" i="12"/>
  <c r="G356" i="12"/>
  <c r="E356" i="12"/>
  <c r="C356" i="12"/>
  <c r="B356" i="12"/>
  <c r="I367" i="12"/>
  <c r="I368" i="12"/>
  <c r="I369" i="12"/>
  <c r="I370" i="12"/>
  <c r="I372" i="12"/>
  <c r="I374" i="12"/>
  <c r="I375" i="12"/>
  <c r="I377" i="12"/>
  <c r="I380" i="12"/>
  <c r="I382" i="12"/>
  <c r="I383" i="12"/>
  <c r="I384" i="12"/>
  <c r="I385" i="12"/>
  <c r="I440" i="12"/>
  <c r="I441" i="12"/>
  <c r="I442" i="12"/>
  <c r="I443" i="12"/>
  <c r="H441" i="12"/>
  <c r="F441" i="12"/>
  <c r="D441" i="12"/>
  <c r="E455" i="12"/>
  <c r="I456" i="12"/>
  <c r="I457" i="12"/>
  <c r="I458" i="12"/>
  <c r="I459" i="12"/>
  <c r="G366" i="12"/>
  <c r="E366" i="12"/>
  <c r="C366" i="12"/>
  <c r="B366" i="12"/>
  <c r="G371" i="12"/>
  <c r="E371" i="12"/>
  <c r="C371" i="12"/>
  <c r="B371" i="12"/>
  <c r="G376" i="12"/>
  <c r="E376" i="12"/>
  <c r="C376" i="12"/>
  <c r="B376" i="12"/>
  <c r="G381" i="12"/>
  <c r="E381" i="12"/>
  <c r="C381" i="12"/>
  <c r="B381" i="12"/>
  <c r="G439" i="12"/>
  <c r="E439" i="12"/>
  <c r="C439" i="12"/>
  <c r="B439" i="12"/>
  <c r="G455" i="12"/>
  <c r="C455" i="12"/>
  <c r="B455" i="12"/>
  <c r="I466" i="12"/>
  <c r="I467" i="12"/>
  <c r="I468" i="12"/>
  <c r="I469" i="12"/>
  <c r="I474" i="12"/>
  <c r="I471" i="12"/>
  <c r="I472" i="12"/>
  <c r="I473" i="12"/>
  <c r="I476" i="12"/>
  <c r="I477" i="12"/>
  <c r="I478" i="12"/>
  <c r="I479" i="12"/>
  <c r="I484" i="12"/>
  <c r="I481" i="12"/>
  <c r="I482" i="12"/>
  <c r="I483" i="12"/>
  <c r="B465" i="12"/>
  <c r="G480" i="12"/>
  <c r="E480" i="12"/>
  <c r="C480" i="12"/>
  <c r="B480" i="12"/>
  <c r="G475" i="12"/>
  <c r="E475" i="12"/>
  <c r="C475" i="12"/>
  <c r="B475" i="12"/>
  <c r="G470" i="12"/>
  <c r="E470" i="12"/>
  <c r="C470" i="12"/>
  <c r="B470" i="12"/>
  <c r="G465" i="12"/>
  <c r="E465" i="12"/>
  <c r="C465" i="12"/>
  <c r="I491" i="12"/>
  <c r="I492" i="12"/>
  <c r="I493" i="12"/>
  <c r="I494" i="12"/>
  <c r="G490" i="12"/>
  <c r="E490" i="12"/>
  <c r="I511" i="12"/>
  <c r="I512" i="12"/>
  <c r="I513" i="12"/>
  <c r="I514" i="12"/>
  <c r="G525" i="12"/>
  <c r="G510" i="12"/>
  <c r="E510" i="12"/>
  <c r="C510" i="12"/>
  <c r="B510" i="12"/>
  <c r="E525" i="12"/>
  <c r="C525" i="12"/>
  <c r="B525" i="12"/>
  <c r="I535" i="12"/>
  <c r="I536" i="12"/>
  <c r="I537" i="12"/>
  <c r="I538" i="12"/>
  <c r="H536" i="12"/>
  <c r="G534" i="12"/>
  <c r="E534" i="12"/>
  <c r="B534" i="12"/>
  <c r="I594" i="12"/>
  <c r="I595" i="12"/>
  <c r="I596" i="12"/>
  <c r="I597" i="12"/>
  <c r="H595" i="12"/>
  <c r="F595" i="12"/>
  <c r="D595" i="12"/>
  <c r="B593" i="12"/>
  <c r="I599" i="12"/>
  <c r="I600" i="12"/>
  <c r="I601" i="12"/>
  <c r="I602" i="12"/>
  <c r="H599" i="12"/>
  <c r="G598" i="12"/>
  <c r="E598" i="12"/>
  <c r="C598" i="12"/>
  <c r="B598" i="12"/>
  <c r="G51" i="12"/>
  <c r="I39" i="12"/>
  <c r="I40" i="12"/>
  <c r="I41" i="12"/>
  <c r="I42" i="12"/>
  <c r="H41" i="12"/>
  <c r="H42" i="12"/>
  <c r="E38" i="12"/>
  <c r="I248" i="12"/>
  <c r="I126" i="12"/>
  <c r="I123" i="12" s="1"/>
  <c r="G11" i="12" l="1"/>
  <c r="G16" i="12"/>
  <c r="B16" i="12"/>
  <c r="B10" i="12"/>
  <c r="H17" i="12"/>
  <c r="B172" i="12"/>
  <c r="I22" i="12"/>
  <c r="I23" i="12"/>
  <c r="I24" i="12"/>
  <c r="C25" i="12"/>
  <c r="C14" i="12" s="1"/>
  <c r="B14" i="12"/>
  <c r="B21" i="12"/>
  <c r="E25" i="12"/>
  <c r="E14" i="12" s="1"/>
  <c r="E16" i="12"/>
  <c r="I18" i="12"/>
  <c r="D278" i="12"/>
  <c r="F22" i="12"/>
  <c r="H25" i="12"/>
  <c r="G13" i="12"/>
  <c r="D52" i="12"/>
  <c r="C10" i="12"/>
  <c r="I29" i="12"/>
  <c r="E10" i="12"/>
  <c r="H83" i="12"/>
  <c r="I27" i="12"/>
  <c r="I30" i="12"/>
  <c r="H386" i="12"/>
  <c r="I96" i="12"/>
  <c r="F299" i="12"/>
  <c r="D150" i="12"/>
  <c r="F70" i="12"/>
  <c r="F219" i="12"/>
  <c r="F19" i="12"/>
  <c r="F28" i="12"/>
  <c r="I28" i="12"/>
  <c r="I567" i="12"/>
  <c r="I593" i="12"/>
  <c r="I304" i="12"/>
  <c r="H52" i="12"/>
  <c r="I278" i="12"/>
  <c r="H278" i="12"/>
  <c r="H304" i="12"/>
  <c r="H356" i="12"/>
  <c r="I475" i="12"/>
  <c r="D304" i="12"/>
  <c r="F278" i="12"/>
  <c r="H228" i="12"/>
  <c r="I174" i="12"/>
  <c r="D386" i="12"/>
  <c r="F455" i="12"/>
  <c r="D371" i="12"/>
  <c r="F439" i="12"/>
  <c r="F381" i="12"/>
  <c r="F376" i="12"/>
  <c r="F371" i="12"/>
  <c r="F366" i="12"/>
  <c r="E172" i="12"/>
  <c r="H123" i="12"/>
  <c r="I54" i="12"/>
  <c r="H38" i="12"/>
  <c r="H336" i="12"/>
  <c r="D562" i="12"/>
  <c r="D567" i="12"/>
  <c r="H53" i="12"/>
  <c r="C26" i="12"/>
  <c r="F38" i="12"/>
  <c r="F562" i="12"/>
  <c r="F567" i="12"/>
  <c r="F575" i="12"/>
  <c r="H580" i="12"/>
  <c r="H585" i="12"/>
  <c r="F386" i="12"/>
  <c r="F174" i="12"/>
  <c r="F147" i="12"/>
  <c r="D28" i="12"/>
  <c r="I38" i="12"/>
  <c r="F346" i="12"/>
  <c r="F336" i="12"/>
  <c r="D299" i="12"/>
  <c r="D585" i="12"/>
  <c r="D580" i="12"/>
  <c r="F500" i="12"/>
  <c r="F96" i="12"/>
  <c r="F515" i="12"/>
  <c r="I52" i="12"/>
  <c r="F52" i="12"/>
  <c r="I173" i="12"/>
  <c r="I142" i="12"/>
  <c r="I346" i="12"/>
  <c r="B140" i="12"/>
  <c r="H140" i="12" s="1"/>
  <c r="I61" i="12"/>
  <c r="H28" i="12"/>
  <c r="H174" i="12"/>
  <c r="B26" i="12"/>
  <c r="G26" i="12"/>
  <c r="C172" i="12"/>
  <c r="E26" i="12"/>
  <c r="I299" i="12"/>
  <c r="H19" i="12"/>
  <c r="E145" i="12"/>
  <c r="B145" i="12"/>
  <c r="I145" i="12" s="1"/>
  <c r="I83" i="12"/>
  <c r="F178" i="12"/>
  <c r="D53" i="12"/>
  <c r="I525" i="12"/>
  <c r="D465" i="12"/>
  <c r="D356" i="12"/>
  <c r="H294" i="12"/>
  <c r="G172" i="12"/>
  <c r="D178" i="12"/>
  <c r="D327" i="12"/>
  <c r="D147" i="12"/>
  <c r="G50" i="12"/>
  <c r="D525" i="12"/>
  <c r="D490" i="12"/>
  <c r="I455" i="12"/>
  <c r="H439" i="12"/>
  <c r="I381" i="12"/>
  <c r="H376" i="12"/>
  <c r="H371" i="12"/>
  <c r="H366" i="12"/>
  <c r="F356" i="12"/>
  <c r="C145" i="12"/>
  <c r="H562" i="12"/>
  <c r="F327" i="12"/>
  <c r="F406" i="12"/>
  <c r="G134" i="12"/>
  <c r="D510" i="12"/>
  <c r="D455" i="12"/>
  <c r="D346" i="12"/>
  <c r="H203" i="12"/>
  <c r="I203" i="12"/>
  <c r="D203" i="12"/>
  <c r="I147" i="12"/>
  <c r="E140" i="12"/>
  <c r="E50" i="12"/>
  <c r="D598" i="12"/>
  <c r="F549" i="12"/>
  <c r="I549" i="12"/>
  <c r="I544" i="12"/>
  <c r="D575" i="12"/>
  <c r="F580" i="12"/>
  <c r="I580" i="12"/>
  <c r="D381" i="12"/>
  <c r="I356" i="12"/>
  <c r="H346" i="12"/>
  <c r="D61" i="12"/>
  <c r="H554" i="12"/>
  <c r="I327" i="12"/>
  <c r="F391" i="12"/>
  <c r="F607" i="12"/>
  <c r="D534" i="12"/>
  <c r="I294" i="12"/>
  <c r="F123" i="12"/>
  <c r="D56" i="12"/>
  <c r="D228" i="12"/>
  <c r="I150" i="12"/>
  <c r="C50" i="12"/>
  <c r="D19" i="12"/>
  <c r="I534" i="12"/>
  <c r="I51" i="12"/>
  <c r="I598" i="12"/>
  <c r="H593" i="12"/>
  <c r="I510" i="12"/>
  <c r="H525" i="12"/>
  <c r="H490" i="12"/>
  <c r="F294" i="12"/>
  <c r="H245" i="12"/>
  <c r="H56" i="12"/>
  <c r="F83" i="12"/>
  <c r="I500" i="12"/>
  <c r="H515" i="12"/>
  <c r="I391" i="12"/>
  <c r="H534" i="12"/>
  <c r="I371" i="12"/>
  <c r="H299" i="12"/>
  <c r="D123" i="12"/>
  <c r="I56" i="12"/>
  <c r="I386" i="12"/>
  <c r="H500" i="12"/>
  <c r="H96" i="12"/>
  <c r="I515" i="12"/>
  <c r="F150" i="12"/>
  <c r="H607" i="12"/>
  <c r="F525" i="12"/>
  <c r="D245" i="12"/>
  <c r="D500" i="12"/>
  <c r="D515" i="12"/>
  <c r="I53" i="12"/>
  <c r="F598" i="12"/>
  <c r="H598" i="12"/>
  <c r="F534" i="12"/>
  <c r="H381" i="12"/>
  <c r="D294" i="12"/>
  <c r="F245" i="12"/>
  <c r="F203" i="12"/>
  <c r="C134" i="12"/>
  <c r="E134" i="12"/>
  <c r="F134" i="12" s="1"/>
  <c r="I138" i="12"/>
  <c r="I562" i="12"/>
  <c r="H567" i="12"/>
  <c r="I575" i="12"/>
  <c r="I585" i="12"/>
  <c r="D96" i="12"/>
  <c r="I406" i="12"/>
  <c r="I416" i="12"/>
  <c r="D391" i="12"/>
  <c r="I186" i="12"/>
  <c r="D607" i="12"/>
  <c r="D593" i="12"/>
  <c r="D83" i="12"/>
  <c r="F554" i="12"/>
  <c r="H470" i="12"/>
  <c r="H475" i="12"/>
  <c r="I480" i="12"/>
  <c r="I465" i="12"/>
  <c r="I439" i="12"/>
  <c r="D336" i="12"/>
  <c r="D406" i="12"/>
  <c r="H391" i="12"/>
  <c r="D174" i="12"/>
  <c r="F490" i="12"/>
  <c r="D475" i="12"/>
  <c r="H61" i="12"/>
  <c r="I135" i="12"/>
  <c r="H549" i="12"/>
  <c r="D38" i="12"/>
  <c r="I70" i="12"/>
  <c r="I219" i="12"/>
  <c r="H510" i="12"/>
  <c r="F475" i="12"/>
  <c r="I336" i="12"/>
  <c r="D554" i="12"/>
  <c r="I554" i="12"/>
  <c r="F480" i="12"/>
  <c r="F465" i="12"/>
  <c r="I490" i="12"/>
  <c r="F510" i="12"/>
  <c r="F470" i="12"/>
  <c r="D439" i="12"/>
  <c r="I376" i="12"/>
  <c r="D376" i="12"/>
  <c r="D366" i="12"/>
  <c r="I366" i="12"/>
  <c r="I228" i="12"/>
  <c r="F228" i="12"/>
  <c r="D549" i="12"/>
  <c r="D9" i="13"/>
  <c r="C8" i="13"/>
  <c r="D8" i="13" s="1"/>
  <c r="D480" i="12"/>
  <c r="H465" i="12"/>
  <c r="H480" i="12"/>
  <c r="H455" i="12"/>
  <c r="I12" i="13"/>
  <c r="I44" i="13"/>
  <c r="H44" i="13"/>
  <c r="F593" i="12"/>
  <c r="F44" i="13"/>
  <c r="G8" i="13"/>
  <c r="H8" i="13" s="1"/>
  <c r="I470" i="12"/>
  <c r="D470" i="12"/>
  <c r="I8" i="13"/>
  <c r="D44" i="13"/>
  <c r="H327" i="12"/>
  <c r="D22" i="13"/>
  <c r="H18" i="13"/>
  <c r="F122" i="13"/>
  <c r="F21" i="13"/>
  <c r="I192" i="13"/>
  <c r="I148" i="13"/>
  <c r="D17" i="13"/>
  <c r="I46" i="13"/>
  <c r="D47" i="13"/>
  <c r="I83" i="13"/>
  <c r="I111" i="13"/>
  <c r="B121" i="13"/>
  <c r="I142" i="13"/>
  <c r="I182" i="13"/>
  <c r="I261" i="13"/>
  <c r="I315" i="13"/>
  <c r="F375" i="13"/>
  <c r="I440" i="13"/>
  <c r="B13" i="14"/>
  <c r="I60" i="14"/>
  <c r="H60" i="14"/>
  <c r="H575" i="12"/>
  <c r="G12" i="13"/>
  <c r="H12" i="13" s="1"/>
  <c r="D24" i="13"/>
  <c r="D102" i="13"/>
  <c r="D197" i="13"/>
  <c r="H197" i="13"/>
  <c r="F251" i="13"/>
  <c r="F370" i="13"/>
  <c r="D409" i="13"/>
  <c r="H409" i="13"/>
  <c r="F18" i="14"/>
  <c r="B12" i="14"/>
  <c r="F12" i="14" s="1"/>
  <c r="I18" i="14"/>
  <c r="G20" i="14"/>
  <c r="H20" i="14" s="1"/>
  <c r="H21" i="14"/>
  <c r="G9" i="14"/>
  <c r="E13" i="14"/>
  <c r="F24" i="14"/>
  <c r="D49" i="14"/>
  <c r="I105" i="14"/>
  <c r="F585" i="12"/>
  <c r="H406" i="12"/>
  <c r="F9" i="13"/>
  <c r="H22" i="13"/>
  <c r="H157" i="13"/>
  <c r="I414" i="13"/>
  <c r="F51" i="14"/>
  <c r="C15" i="14"/>
  <c r="D15" i="14" s="1"/>
  <c r="C9" i="14"/>
  <c r="D21" i="14"/>
  <c r="I21" i="14"/>
  <c r="F21" i="14"/>
  <c r="B9" i="14"/>
  <c r="B15" i="14"/>
  <c r="I16" i="14"/>
  <c r="E8" i="14"/>
  <c r="B25" i="14"/>
  <c r="I26" i="14"/>
  <c r="H52" i="14"/>
  <c r="D52" i="14"/>
  <c r="I52" i="14"/>
  <c r="F49" i="14"/>
  <c r="G10" i="14"/>
  <c r="I109" i="14"/>
  <c r="F127" i="14"/>
  <c r="I135" i="14"/>
  <c r="H153" i="14"/>
  <c r="I187" i="14"/>
  <c r="F207" i="14"/>
  <c r="H226" i="14"/>
  <c r="F276" i="14"/>
  <c r="H320" i="14"/>
  <c r="F399" i="14"/>
  <c r="I427" i="14"/>
  <c r="I450" i="14"/>
  <c r="I607" i="12"/>
  <c r="H135" i="14"/>
  <c r="H187" i="14"/>
  <c r="H207" i="14"/>
  <c r="H276" i="14"/>
  <c r="H399" i="14"/>
  <c r="H427" i="14"/>
  <c r="H450" i="14"/>
  <c r="H24" i="14"/>
  <c r="H73" i="14"/>
  <c r="H111" i="14"/>
  <c r="B126" i="14"/>
  <c r="I162" i="14"/>
  <c r="H167" i="14"/>
  <c r="D207" i="14"/>
  <c r="H256" i="14"/>
  <c r="H266" i="14"/>
  <c r="H292" i="14"/>
  <c r="H315" i="14"/>
  <c r="I335" i="14"/>
  <c r="H345" i="14"/>
  <c r="H380" i="14"/>
  <c r="I414" i="14"/>
  <c r="D70" i="12"/>
  <c r="H70" i="12"/>
  <c r="D219" i="12"/>
  <c r="H219" i="12"/>
  <c r="B9" i="12" l="1"/>
  <c r="H145" i="12"/>
  <c r="C21" i="12"/>
  <c r="E21" i="12"/>
  <c r="F16" i="12"/>
  <c r="I10" i="12"/>
  <c r="G21" i="12"/>
  <c r="D25" i="12"/>
  <c r="F25" i="12"/>
  <c r="D22" i="12"/>
  <c r="I25" i="12"/>
  <c r="H22" i="12"/>
  <c r="H24" i="12"/>
  <c r="D24" i="12"/>
  <c r="F24" i="12"/>
  <c r="F13" i="12"/>
  <c r="I17" i="12"/>
  <c r="F172" i="12"/>
  <c r="D26" i="12"/>
  <c r="F50" i="12"/>
  <c r="D172" i="12"/>
  <c r="D145" i="12"/>
  <c r="F26" i="12"/>
  <c r="H23" i="12"/>
  <c r="D50" i="12"/>
  <c r="H50" i="12"/>
  <c r="H26" i="12"/>
  <c r="F145" i="12"/>
  <c r="I26" i="12"/>
  <c r="D140" i="12"/>
  <c r="I140" i="12"/>
  <c r="F140" i="12"/>
  <c r="E11" i="12"/>
  <c r="E9" i="12" s="1"/>
  <c r="I136" i="12"/>
  <c r="I50" i="12"/>
  <c r="D18" i="12"/>
  <c r="F23" i="12"/>
  <c r="D23" i="12"/>
  <c r="F18" i="12"/>
  <c r="I134" i="12"/>
  <c r="I14" i="12"/>
  <c r="H14" i="12"/>
  <c r="H10" i="12"/>
  <c r="H18" i="12"/>
  <c r="D126" i="14"/>
  <c r="I126" i="14"/>
  <c r="H126" i="14"/>
  <c r="F126" i="14"/>
  <c r="H10" i="14"/>
  <c r="I10" i="14"/>
  <c r="I25" i="14"/>
  <c r="D25" i="14"/>
  <c r="F25" i="14"/>
  <c r="H25" i="14"/>
  <c r="K7" i="14"/>
  <c r="I9" i="14"/>
  <c r="B8" i="14"/>
  <c r="G8" i="14"/>
  <c r="H8" i="14" s="1"/>
  <c r="H9" i="14"/>
  <c r="F9" i="14"/>
  <c r="I121" i="13"/>
  <c r="H121" i="13"/>
  <c r="F121" i="13"/>
  <c r="D121" i="13"/>
  <c r="F8" i="14"/>
  <c r="H13" i="14"/>
  <c r="I13" i="14"/>
  <c r="D13" i="14"/>
  <c r="I15" i="14"/>
  <c r="F15" i="14"/>
  <c r="H15" i="14"/>
  <c r="I20" i="14"/>
  <c r="F13" i="14"/>
  <c r="C8" i="14"/>
  <c r="D9" i="14"/>
  <c r="I12" i="14"/>
  <c r="D12" i="14"/>
  <c r="H12" i="14"/>
  <c r="H21" i="12" l="1"/>
  <c r="D10" i="12"/>
  <c r="F10" i="12"/>
  <c r="D14" i="12"/>
  <c r="F14" i="12"/>
  <c r="D21" i="12"/>
  <c r="I21" i="12"/>
  <c r="I13" i="12"/>
  <c r="D13" i="12"/>
  <c r="H13" i="12"/>
  <c r="F21" i="12"/>
  <c r="F9" i="12"/>
  <c r="D11" i="12"/>
  <c r="I11" i="12"/>
  <c r="G9" i="12"/>
  <c r="H11" i="12"/>
  <c r="D16" i="12"/>
  <c r="F11" i="12"/>
  <c r="D134" i="12"/>
  <c r="C9" i="12"/>
  <c r="H134" i="12"/>
  <c r="H16" i="12"/>
  <c r="I16" i="12"/>
  <c r="I8" i="14"/>
  <c r="D8" i="14"/>
  <c r="D9" i="12" l="1"/>
  <c r="H9" i="12"/>
  <c r="I9" i="12"/>
</calcChain>
</file>

<file path=xl/sharedStrings.xml><?xml version="1.0" encoding="utf-8"?>
<sst xmlns="http://schemas.openxmlformats.org/spreadsheetml/2006/main" count="2568" uniqueCount="574">
  <si>
    <t>федеральный бюджет</t>
  </si>
  <si>
    <t>областной бюджет</t>
  </si>
  <si>
    <t>городской бюджет</t>
  </si>
  <si>
    <t>внебюджетные средства</t>
  </si>
  <si>
    <t>Фактически профинансировано</t>
  </si>
  <si>
    <t xml:space="preserve">федеральный бюджет </t>
  </si>
  <si>
    <t xml:space="preserve"> тыс.руб.</t>
  </si>
  <si>
    <t>Достигнутый  результат, причины неосвоения, проблемы, влияющие на своевременное освоение</t>
  </si>
  <si>
    <t>Государственная программа Амурской области "Модернизация жилищно-коммунального комплекса, энергосбережение и повышение энергетической эффективности в Амурской области"</t>
  </si>
  <si>
    <t xml:space="preserve">ГП РФ </t>
  </si>
  <si>
    <t xml:space="preserve">
</t>
  </si>
  <si>
    <t>Федеральный проект «Формирование комфортной городской среды»</t>
  </si>
  <si>
    <t xml:space="preserve">Муниципальная программа «Формирование современной городской среды на территории города Благовещенска на 2018-2024 годы»          </t>
  </si>
  <si>
    <t>Федеральный проект «Обеспечение устойчивого сокращения непригодного для проживания жилищного фонда»</t>
  </si>
  <si>
    <t>Федеральный проект "Современная школа"</t>
  </si>
  <si>
    <t>Федеральный проект "Дорожная сеть"</t>
  </si>
  <si>
    <t xml:space="preserve">Заключено 54 договора на сумму – 5 000,00 тыс. рублей, в том числе:
- пополнение фонда библиотеки (литература, книжная продукция, виниловые пластинки) – 1 121,8 тыс. рублей;
- приобретение мебели – 704,4 тыс. рублей;
- приобретение оборудования (офисное, музыкальное, звуковое и др.) – 2 142,0 тыс. рублей;
- проведение текущего ремонта (установка дверей, монтаж потолков, установка светильников, выключателей, розеток, покраска помещений и др.) – 1 031,8 тыс. рублей.
Из общего объема заключенных договоров заключено 3 договора по результатам электронных аукционов (поставка оборудования) – 1 049,8 тыс. рублей. Заключено 5 договора на сумму – 478,5 тыс. рублей, в том числе:
- пополнение фонда библиотеки (литература) – 1,3 тыс. рублей;
- приобретение оборудования (системный блок, напольная демо-система) – 32,9 тыс. рублей;
- проведение текущего ремонта (ремонт цоколя и крыльца, монтаж системы видеонаблюдения) – 444,3 тыс. рублей. Из общего объема заключенных договоров заключен 1 договор по результатам электронных аукционов (ремонт цоколя и крыльца) – 1 049,8 тыс. рублей
</t>
  </si>
  <si>
    <t>Малые архитектурные формы (МАФ) — вспомогательные архитектурные сооружения, оборудование и художественно-декоративные элементы, обладающие собственными простыми функциями и дополняющие общую композицию архитектурного ансамбля застройки. К МАФ относят лестницы, ограды, скульптуры, фонтаны, светильники наружного освещения (ландшафтные светильники), стенды для афиш и реклам, садово-парковые сооружения (, беседки, ротонды, перголы, садово-парковая скульптура, вазоны, парковые скамьи и другую садовую мебель), некрупные формы мемориальной архитектуры (обелиски, мемориальные доски и мемориальные скамьи), городскую уличную мебель, урны, детские игровые комплексы; киоски, павильоны, торговые лотки, торговые автоматы, и т. д. МАФ могут подразделяться на декоративные и утилитарные, а по способу изготовления — на изготовленные по типовым проектам из типовых элементов и конструкций и на изготовленные по специально разработанным проектам</t>
  </si>
  <si>
    <t>Продолжаются работы по ул.Театральная (от Октябрьской до Вокзальной), ул. Калинина (от 141/2 до кольцевой развязки). Строительство уличного освещения по ул. Чайковского между р.Чигиринка и ул.П.Морозова, Школьная от Театральной до Новотроицкого щоссе</t>
  </si>
  <si>
    <t>Муниципальная программа «Развитие и сохранение культуры в городе Благовещенске на 2015-2021 годы», утверждённая постановлением администрации города Благовещенска от 03.10.2014 
№ 4132
Модельный стандарт для муниципальных библиотек, предусматривает скоростной Интернет, доступ к современным отечественным информационным ресурсам научного и художественного содержания, периодической печати (Elibrary, ЛИТРЕС, правовые базы данных), точки доступа к НЭБу и электронной библиотеке диссертаций, а также организацию современного комфортного библиотечного пространства. Это позволит создать дискуссионные клубы, консультационные пункты и лектории для всех возрастных групп, переформатировав библиотеку в центр культурной жизни муниципального образования.</t>
  </si>
  <si>
    <t xml:space="preserve">Между заказчиком мероприятий  МУ «ГУКС» и подрядными организациями заключены 4 муниципальных контракта, в рамках которых подрядными организациями осуществлялись ремонтные работы. </t>
  </si>
  <si>
    <t>кап.расх и проч.расх</t>
  </si>
  <si>
    <t>В ходе выполнения работ по ремонту автомобильных дорог в городе Благовещенске образовалась экономия денежных средств за счет которой дополнительно выполняется                                            на 01.01.2020 за счет экономии хотят  3 м/к (1-Выполнение работ по капитальному ремонту путепровода через ул. Загородная – ул. Северная: 
НМЦК – 108 479 989,00 руб.
Размещение в плане закупок – 03.12.19г.; 2 м/к Ул.Воронкова , 3 м/к Калинина)
Сот. Тел. ГУЗ Сергей Александрович 8 914 049 38 02 +  
Постановлением Правительства Амурской области от 07.05.2019 № 236 муниципальному образованию городу Благовещенску на 2019 год и плановый период 2020 и 2021 годов утверждены объёмы иного межбюджетного трансферта за счёт средств областного бюджета в размере 476 038,0 тыс. руб. (в т.ч. на 2019 год 91 732,0 тыс. руб., на 2020 год - 204 258,0 тыс. руб., на 2021 год - 180 048,0тыс. руб.)</t>
  </si>
  <si>
    <t>Кассовое исполнение</t>
  </si>
  <si>
    <t>Фактическое выполнение работ (освоение финансовых средств)</t>
  </si>
  <si>
    <t>Остаток неосвоенных средств (ст.2-ст.7)</t>
  </si>
  <si>
    <t>Региональный проект Амурской области "Культурная среда"</t>
  </si>
  <si>
    <t>Ответственный исполнитель – управление культуры администрации города Благовещенска</t>
  </si>
  <si>
    <t>Постановление Правительства РФ от 20.12.2017 N 1596</t>
  </si>
  <si>
    <t>Региональный проект Амурской области "Дорожная сеть"</t>
  </si>
  <si>
    <t>Постановление Правительства Амурской области от 25.09.2013 N 450</t>
  </si>
  <si>
    <t>ПРОЧ.РАСХОДЫ</t>
  </si>
  <si>
    <t>ОКС</t>
  </si>
  <si>
    <t>Постановление Правительства РФ от 26.12.2017 N 1642</t>
  </si>
  <si>
    <t>Постановление Правительства Амурской области от 25.09.2013 N 448</t>
  </si>
  <si>
    <t>Ответственный исполнитель – управление образования администрации города Благовещенска</t>
  </si>
  <si>
    <t>Региональный проект Амурской области "Современная школа"</t>
  </si>
  <si>
    <t>ИМБТ, ФБ</t>
  </si>
  <si>
    <t>в том числе:</t>
  </si>
  <si>
    <t>Капитальные вложения</t>
  </si>
  <si>
    <t>Прочие расходы</t>
  </si>
  <si>
    <t>проч.расх</t>
  </si>
  <si>
    <t>Региональный проект Амурской области «Обеспечение устойчивого сокращения непригодного для проживания жилищного фонда»</t>
  </si>
  <si>
    <t>Постановление Правительства Амурской области от 25.09.2013 N 446</t>
  </si>
  <si>
    <r>
      <rPr>
        <sz val="12"/>
        <color indexed="10"/>
        <rFont val="Calibri"/>
        <family val="2"/>
        <charset val="204"/>
      </rPr>
      <t xml:space="preserve">на общую сумму 128 762,8 тыс. руб. МУ «ГУКС» заключены 5 м/к от 31.05.2019 и 03.06.2019). </t>
    </r>
    <r>
      <rPr>
        <sz val="12"/>
        <rFont val="Calibri"/>
        <family val="2"/>
        <charset val="204"/>
      </rPr>
      <t xml:space="preserve">
Благоустройство территории по ул. 50 лет Октября – ул. Зеленая в квартале 433 г. Благовещенска, Амурской области
М/к: № 2019.0174 от 03.06.2019 г.
Цена Контракта: 37 088 885 рублей
Освоение на 30.10.2019 г. – 22 609,74тыс. руб.
Отставание от графика составляет 22 298,36 тыс. руб.
Подрядчик: ООО «Корсар», генеральный директор Аникин Константин Валерьевич 
Сроки  начала/окончания работ: июнь 2019 г./октябрь 2019 г.
Контрактом предусмотрено:
Устройство тротуаров – 3 153 м2
Устройство проездов и парковок – 1 889 м2
Озеленение – 9 702 м2
Устройство детской площадки с полимерным покрытием – 657 м2
Устройство спортивных площадок для стритбаскета и воркаута с полимерным покрытием – 204 м2
Установка опор наружного освещения – 49 шт.
Установка МАФ (скамьи/урны) – 53/28
Посадка живой изгороди – 266 м.п.
Посадка кустарников – 66 шт.
Посадка деревьев 80 шт.
Альпийская горка
Садовая скульптура
Ремонт мостового перехода
Берегоукрепление – 577 м2
Выполнено: Очистка территории от мусора, прореживание кустарников и мелколесья, срезка растительного грунта, берегоукрепление, ремонт мостового перехода, отсыпка и планировка территории, устройство асфальтобетонного проезда, устройство тротуаров из плитки, наружное освещение, устройство садовой скульптуры, устройство альпийской горки, посадка деревьев, живой изгороди и кустарников, устройство площадки для стритбаскета, устройство бетонного основания детской площадки и площадки для воркаута, установка тренажеров площадки для воркаута.
Выполняется: Установка ограждений, монтаж малых форм детской площадки.
Необходимо выполнить: устройство полимерного покрытия детской игровой площадки и спортивной площадки для воркаута, подготовка почвы под газоны.
 В связи с поздней поставкой МАФ для детской и спортивных площадок, а также в связи с осадками в последние дни, предусмотренные контрактом работы невозможно завершить в установленный срок.
 В ходе выполнения работ образовалась экономия денежных средств, в счет которой дополнительно выполняется устройство автостоянки. 
 Работы по установке ограждений, монтаж малых форм детской площадки и устройство автостоянки планируется завершить до 05.10.2019 г.
</t>
    </r>
  </si>
  <si>
    <r>
      <rPr>
        <b/>
        <u/>
        <sz val="14"/>
        <color indexed="8"/>
        <rFont val="Times New Roman"/>
        <family val="1"/>
        <charset val="204"/>
      </rPr>
      <t>Подпрограмма</t>
    </r>
    <r>
      <rPr>
        <b/>
        <sz val="14"/>
        <color indexed="8"/>
        <rFont val="Times New Roman"/>
        <family val="1"/>
        <charset val="204"/>
      </rPr>
      <t xml:space="preserve"> «Обеспечение жильём молодых семей» </t>
    </r>
    <r>
      <rPr>
        <sz val="14"/>
        <color indexed="8"/>
        <rFont val="Times New Roman"/>
        <family val="1"/>
        <charset val="204"/>
      </rPr>
      <t xml:space="preserve">                                                                                                                                                                     </t>
    </r>
  </si>
  <si>
    <r>
      <rPr>
        <sz val="14"/>
        <rFont val="Times New Roman"/>
        <family val="1"/>
        <charset val="204"/>
      </rPr>
      <t xml:space="preserve">Реализация мероприятий по обеспечению жильём молодых семей, </t>
    </r>
    <r>
      <rPr>
        <b/>
        <sz val="14"/>
        <rFont val="Times New Roman"/>
        <family val="1"/>
        <charset val="204"/>
      </rPr>
      <t xml:space="preserve">всего </t>
    </r>
  </si>
  <si>
    <r>
      <rPr>
        <b/>
        <u/>
        <sz val="14"/>
        <color indexed="8"/>
        <rFont val="Times New Roman"/>
        <family val="1"/>
        <charset val="204"/>
      </rPr>
      <t>Подпрограмма</t>
    </r>
    <r>
      <rPr>
        <b/>
        <sz val="14"/>
        <color indexed="8"/>
        <rFont val="Times New Roman"/>
        <family val="1"/>
        <charset val="204"/>
      </rPr>
      <t xml:space="preserve"> «Переселение граждан из аварийного жилищного фонда, в том числе с учетом необходимости развития малоэтажного жилищного строительства на территории области»  </t>
    </r>
  </si>
  <si>
    <r>
      <t xml:space="preserve">Обеспечение мероприятий по переселению граждан из аварийного жилищного фонда, </t>
    </r>
    <r>
      <rPr>
        <b/>
        <sz val="14"/>
        <color indexed="8"/>
        <rFont val="Times New Roman"/>
        <family val="1"/>
        <charset val="204"/>
      </rPr>
      <t>всего</t>
    </r>
  </si>
  <si>
    <r>
      <rPr>
        <b/>
        <u/>
        <sz val="14"/>
        <color indexed="8"/>
        <rFont val="Times New Roman"/>
        <family val="1"/>
        <charset val="204"/>
      </rPr>
      <t>1.2. Подпрограмма</t>
    </r>
    <r>
      <rPr>
        <b/>
        <sz val="14"/>
        <color indexed="8"/>
        <rFont val="Times New Roman"/>
        <family val="1"/>
        <charset val="204"/>
      </rPr>
      <t xml:space="preserve"> «Создание условий для обеспечения качественными услугами жилищно-коммунального хозяйства граждан России»  </t>
    </r>
  </si>
  <si>
    <r>
      <rPr>
        <b/>
        <u/>
        <sz val="14"/>
        <color indexed="8"/>
        <rFont val="Times New Roman"/>
        <family val="1"/>
        <charset val="204"/>
      </rPr>
      <t xml:space="preserve">Подпрограмма </t>
    </r>
    <r>
      <rPr>
        <b/>
        <sz val="14"/>
        <color indexed="8"/>
        <rFont val="Times New Roman"/>
        <family val="1"/>
        <charset val="204"/>
      </rPr>
      <t xml:space="preserve">"Обеспечение доступности коммунальных услуг, повышение качества и надежности жилищно-коммунального обслуживания населения" </t>
    </r>
  </si>
  <si>
    <r>
      <t xml:space="preserve">Реализация мероприятий программы формирования современной городской среды, </t>
    </r>
    <r>
      <rPr>
        <b/>
        <sz val="14"/>
        <color indexed="8"/>
        <rFont val="Times New Roman"/>
        <family val="1"/>
        <charset val="204"/>
      </rPr>
      <t>всего</t>
    </r>
  </si>
  <si>
    <r>
      <t xml:space="preserve">Создание новых мест в общеобразовательных организациях, </t>
    </r>
    <r>
      <rPr>
        <b/>
        <sz val="14"/>
        <rFont val="Times New Roman"/>
        <family val="1"/>
        <charset val="204"/>
      </rPr>
      <t>всего</t>
    </r>
  </si>
  <si>
    <r>
      <rPr>
        <b/>
        <u/>
        <sz val="14"/>
        <color indexed="8"/>
        <rFont val="Times New Roman"/>
        <family val="1"/>
        <charset val="204"/>
      </rPr>
      <t>Подпрограмма</t>
    </r>
    <r>
      <rPr>
        <b/>
        <sz val="14"/>
        <color indexed="8"/>
        <rFont val="Times New Roman"/>
        <family val="1"/>
        <charset val="204"/>
      </rPr>
      <t xml:space="preserve"> «Обеспечение жилыми помещениями детей-сирот и детей, оставшихся без попечения родителей, а также лиц из числа детей-сирот и детей, оставшихся без попечения родителей» </t>
    </r>
    <r>
      <rPr>
        <i/>
        <u/>
        <sz val="14"/>
        <color indexed="8"/>
        <rFont val="Times New Roman"/>
        <family val="1"/>
        <charset val="204"/>
      </rPr>
      <t/>
    </r>
  </si>
  <si>
    <r>
      <t xml:space="preserve">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t>
    </r>
    <r>
      <rPr>
        <b/>
        <sz val="14"/>
        <rFont val="Times New Roman"/>
        <family val="1"/>
        <charset val="204"/>
      </rPr>
      <t>всего</t>
    </r>
  </si>
  <si>
    <r>
      <rPr>
        <b/>
        <u/>
        <sz val="14"/>
        <color indexed="8"/>
        <rFont val="Times New Roman"/>
        <family val="1"/>
        <charset val="204"/>
      </rPr>
      <t>5.1. Подпрограмма</t>
    </r>
    <r>
      <rPr>
        <b/>
        <sz val="14"/>
        <color indexed="8"/>
        <rFont val="Times New Roman"/>
        <family val="1"/>
        <charset val="204"/>
      </rPr>
      <t xml:space="preserve"> "Обеспечение реализации государственной программы Российской Федерации "Социально-экономическое развитие Дальнего Востока и Байкальского региона" и прочие мероприятия в области сбалансированного территориального развития"</t>
    </r>
  </si>
  <si>
    <r>
      <rPr>
        <b/>
        <u/>
        <sz val="14"/>
        <color indexed="8"/>
        <rFont val="Times New Roman"/>
        <family val="1"/>
        <charset val="204"/>
      </rPr>
      <t>Подпрограмма</t>
    </r>
    <r>
      <rPr>
        <b/>
        <sz val="14"/>
        <color indexed="8"/>
        <rFont val="Times New Roman"/>
        <family val="1"/>
        <charset val="204"/>
      </rPr>
      <t xml:space="preserve"> "Развитие экономического потенциала и формирование благоприятного инвестиционного климата на территории Амурской области" </t>
    </r>
  </si>
  <si>
    <r>
      <rPr>
        <b/>
        <u/>
        <sz val="14"/>
        <color indexed="8"/>
        <rFont val="Times New Roman"/>
        <family val="1"/>
        <charset val="204"/>
      </rPr>
      <t>6.1. Подпрограмма</t>
    </r>
    <r>
      <rPr>
        <b/>
        <sz val="14"/>
        <color indexed="8"/>
        <rFont val="Times New Roman"/>
        <family val="1"/>
        <charset val="204"/>
      </rPr>
      <t xml:space="preserve"> "Дорожное хозяйство"</t>
    </r>
  </si>
  <si>
    <r>
      <rPr>
        <b/>
        <u/>
        <sz val="14"/>
        <color indexed="8"/>
        <rFont val="Times New Roman"/>
        <family val="1"/>
        <charset val="204"/>
      </rPr>
      <t>Подпрограмма</t>
    </r>
    <r>
      <rPr>
        <b/>
        <sz val="14"/>
        <color indexed="8"/>
        <rFont val="Times New Roman"/>
        <family val="1"/>
        <charset val="204"/>
      </rPr>
      <t xml:space="preserve"> «Развитие сети автомобильных дорог общего пользования Амурской области»                                                                                                                                </t>
    </r>
  </si>
  <si>
    <r>
      <t xml:space="preserve">Мероприятия государственной программы Амурской области "Развитие транспортной системы Амурской области", направленные на </t>
    </r>
    <r>
      <rPr>
        <b/>
        <u/>
        <sz val="14"/>
        <rFont val="Times New Roman"/>
        <family val="1"/>
        <charset val="204"/>
      </rPr>
      <t>строительство</t>
    </r>
    <r>
      <rPr>
        <sz val="14"/>
        <rFont val="Times New Roman"/>
        <family val="1"/>
        <charset val="204"/>
      </rPr>
      <t xml:space="preserve"> и ремонт улично-дорожной сети города Благовещенска, </t>
    </r>
    <r>
      <rPr>
        <b/>
        <sz val="14"/>
        <rFont val="Times New Roman"/>
        <family val="1"/>
        <charset val="204"/>
      </rPr>
      <t>всего</t>
    </r>
  </si>
  <si>
    <r>
      <t>Мероприятия государственной программы Амурской области "Развитие транспортной системы Амурской области", направленные на строительство и</t>
    </r>
    <r>
      <rPr>
        <b/>
        <u/>
        <sz val="14"/>
        <rFont val="Times New Roman"/>
        <family val="1"/>
        <charset val="204"/>
      </rPr>
      <t xml:space="preserve"> ремонт улично-дорожной сети</t>
    </r>
    <r>
      <rPr>
        <sz val="14"/>
        <rFont val="Times New Roman"/>
        <family val="1"/>
        <charset val="204"/>
      </rPr>
      <t xml:space="preserve"> города Благовещенска, всего</t>
    </r>
  </si>
  <si>
    <r>
      <t xml:space="preserve">Национальный проект «Безопасные и качественные автомобильные дороги» </t>
    </r>
    <r>
      <rPr>
        <i/>
        <sz val="14"/>
        <rFont val="Times New Roman"/>
        <family val="1"/>
        <charset val="204"/>
      </rPr>
      <t>(краткое наименование: «БКАД»)</t>
    </r>
  </si>
  <si>
    <r>
      <t xml:space="preserve">Создание модельной муниципальной библиотеки в целях реализации национального проекта "Культура", </t>
    </r>
    <r>
      <rPr>
        <b/>
        <sz val="14"/>
        <rFont val="Times New Roman"/>
        <family val="1"/>
        <charset val="204"/>
      </rPr>
      <t>всего</t>
    </r>
  </si>
  <si>
    <r>
      <t xml:space="preserve">Мероприятия государственной программы Амурской области "Модернизация жилищно-коммунального комплекса, энергосбережение и повышение энергетической эффективности в Амурской области", направленные на </t>
    </r>
    <r>
      <rPr>
        <b/>
        <u/>
        <sz val="14"/>
        <rFont val="Times New Roman"/>
        <family val="1"/>
        <charset val="204"/>
      </rPr>
      <t>строительство, реконструкцию</t>
    </r>
    <r>
      <rPr>
        <sz val="14"/>
        <rFont val="Times New Roman"/>
        <family val="1"/>
        <charset val="204"/>
      </rPr>
      <t xml:space="preserve">, капитальный ремонт и замену оборудования коммунальной инфраструктуры, </t>
    </r>
    <r>
      <rPr>
        <b/>
        <sz val="14"/>
        <rFont val="Times New Roman"/>
        <family val="1"/>
        <charset val="204"/>
      </rPr>
      <t>всего</t>
    </r>
  </si>
  <si>
    <r>
      <t xml:space="preserve">Мероприятия государственной программы Амурской области "Модернизация жилищно-коммунального комплекса, энергосбережение и повышение энергетической эффективности в Амурской области", направленные на строительство, реконструкцию, </t>
    </r>
    <r>
      <rPr>
        <b/>
        <u/>
        <sz val="14"/>
        <rFont val="Times New Roman"/>
        <family val="1"/>
        <charset val="204"/>
      </rPr>
      <t>капитальный ремонт и замену оборудования коммунальной инфраструктуры</t>
    </r>
    <r>
      <rPr>
        <sz val="14"/>
        <rFont val="Times New Roman"/>
        <family val="1"/>
        <charset val="204"/>
      </rPr>
      <t xml:space="preserve">, </t>
    </r>
    <r>
      <rPr>
        <b/>
        <sz val="14"/>
        <rFont val="Times New Roman"/>
        <family val="1"/>
        <charset val="204"/>
      </rPr>
      <t>всего</t>
    </r>
  </si>
  <si>
    <r>
      <t>Оборудование контейнерных площадок для сбора твердых коммунальных отходов,</t>
    </r>
    <r>
      <rPr>
        <b/>
        <sz val="14"/>
        <rFont val="Times New Roman"/>
        <family val="1"/>
        <charset val="204"/>
      </rPr>
      <t xml:space="preserve"> всего</t>
    </r>
  </si>
  <si>
    <r>
      <t xml:space="preserve">Поддержка административного центра Амурской области, </t>
    </r>
    <r>
      <rPr>
        <b/>
        <sz val="14"/>
        <rFont val="Times New Roman"/>
        <family val="1"/>
        <charset val="204"/>
      </rPr>
      <t>всего</t>
    </r>
  </si>
  <si>
    <r>
      <rPr>
        <b/>
        <sz val="14"/>
        <rFont val="Times New Roman"/>
        <family val="1"/>
        <charset val="204"/>
      </rPr>
      <t>Финансовое обеспечение государственных полномочий</t>
    </r>
    <r>
      <rPr>
        <sz val="14"/>
        <rFont val="Times New Roman"/>
        <family val="1"/>
        <charset val="204"/>
      </rPr>
      <t xml:space="preserve"> по компенсации выпадающих доходов теплоснабжающих организаций, возникающих в результате установления льготных тарифов для населения Амурской области в рамках подпрограммы «Обеспечение доступности коммунальных услуг, повышение качества и надежности жилищно – коммунального обслуживания населения» государственной программы Амурской области «Модернизация жилищно – коммунального комплекса, энергосбережение и повышение энергетической эффективности в Амурской области», </t>
    </r>
    <r>
      <rPr>
        <b/>
        <sz val="14"/>
        <rFont val="Times New Roman"/>
        <family val="1"/>
        <charset val="204"/>
      </rPr>
      <t>всего</t>
    </r>
  </si>
  <si>
    <r>
      <t xml:space="preserve">Финансовое обеспечение государственных полномочий Амурской области по постановке на учет и учету граждан, имеющих право на получение жилищных субсидий (единовременных социальных выплат) на приобретение или строительство жилых помещений в соответствии с Федеральным законом от 25.10.2002 № 125-ФЗ "О жилищных субсидиях гражданам, выезжающим из районов Крайнего Севера и приравненных к ним местностей", </t>
    </r>
    <r>
      <rPr>
        <b/>
        <sz val="14"/>
        <rFont val="Times New Roman"/>
        <family val="1"/>
        <charset val="204"/>
      </rPr>
      <t>всего</t>
    </r>
  </si>
  <si>
    <r>
      <rPr>
        <b/>
        <u/>
        <sz val="14"/>
        <color indexed="8"/>
        <rFont val="Times New Roman"/>
        <family val="1"/>
        <charset val="204"/>
      </rPr>
      <t>Подпрограмма</t>
    </r>
    <r>
      <rPr>
        <b/>
        <sz val="14"/>
        <color indexed="8"/>
        <rFont val="Times New Roman"/>
        <family val="1"/>
        <charset val="204"/>
      </rPr>
      <t xml:space="preserve"> "Профилактика правонарушений, профилактика терроризма и экстремизма" </t>
    </r>
  </si>
  <si>
    <r>
      <t>Развитие, обновление и укрепление материально-технической базы АПК «Безопасный город» и комплексной системы экстренного оповещения населения,</t>
    </r>
    <r>
      <rPr>
        <b/>
        <sz val="14"/>
        <rFont val="Times New Roman"/>
        <family val="1"/>
        <charset val="204"/>
      </rPr>
      <t xml:space="preserve"> всего</t>
    </r>
  </si>
  <si>
    <r>
      <rPr>
        <b/>
        <u/>
        <sz val="14"/>
        <color indexed="8"/>
        <rFont val="Times New Roman"/>
        <family val="1"/>
        <charset val="204"/>
      </rPr>
      <t>Подпрограмма</t>
    </r>
    <r>
      <rPr>
        <b/>
        <sz val="14"/>
        <color indexed="8"/>
        <rFont val="Times New Roman"/>
        <family val="1"/>
        <charset val="204"/>
      </rPr>
      <t xml:space="preserve"> "Обеспечение эпизоотического и ветеринарно-санитарного благополучия на территории области" </t>
    </r>
  </si>
  <si>
    <r>
      <t xml:space="preserve">Расходы на осуществление мероприятий по отлову и содержанию безнадзорных животных, обитающих на территории городского округа, </t>
    </r>
    <r>
      <rPr>
        <b/>
        <sz val="14"/>
        <rFont val="Times New Roman"/>
        <family val="1"/>
        <charset val="204"/>
      </rPr>
      <t>всего</t>
    </r>
  </si>
  <si>
    <r>
      <t xml:space="preserve">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t>
    </r>
    <r>
      <rPr>
        <b/>
        <sz val="14"/>
        <rFont val="Times New Roman"/>
        <family val="1"/>
        <charset val="204"/>
      </rPr>
      <t>всего</t>
    </r>
  </si>
  <si>
    <r>
      <t xml:space="preserve">Выплата компенсации части платы, взимаемой с родителей (законных представителей) за присмотр и уход за детьми, осваивающими образовательные программы дошкольного образования, </t>
    </r>
    <r>
      <rPr>
        <b/>
        <sz val="14"/>
        <rFont val="Times New Roman"/>
        <family val="1"/>
        <charset val="204"/>
      </rPr>
      <t>всего</t>
    </r>
  </si>
  <si>
    <r>
      <t xml:space="preserve">Модернизация систем дошкольного образования, </t>
    </r>
    <r>
      <rPr>
        <b/>
        <sz val="14"/>
        <rFont val="Times New Roman"/>
        <family val="1"/>
        <charset val="204"/>
      </rPr>
      <t>всего</t>
    </r>
  </si>
  <si>
    <r>
      <rPr>
        <b/>
        <sz val="14"/>
        <rFont val="Times New Roman"/>
        <family val="1"/>
        <charset val="204"/>
      </rPr>
      <t>Организация деятельности комиссий по делам несовершеннолетних и защите их прав</t>
    </r>
    <r>
      <rPr>
        <sz val="14"/>
        <rFont val="Times New Roman"/>
        <family val="1"/>
        <charset val="204"/>
      </rPr>
      <t xml:space="preserve"> в рамках подпрограммы «Развитие системы защиты прав детей» Финансовое обеспечение переданных государственных полномочий по организации деятельности комиссий по делам несовершеннолетних и защите их прав в рамках подпрограммы «Развитие системы защиты прав детей» государственной программы «Развитие образования Амурской области», </t>
    </r>
    <r>
      <rPr>
        <b/>
        <sz val="14"/>
        <rFont val="Times New Roman"/>
        <family val="1"/>
        <charset val="204"/>
      </rPr>
      <t>всего</t>
    </r>
  </si>
  <si>
    <r>
      <t>Обеспечение бесплатным двухразовым питанием детей с ограниченными возможностями здоровья, обучающихся в муниципальных общеобразовательных организациях, в рамках подпрограммы "Развитие системы защиты прав детей" государственной программы "Развитие образования Амурской области",</t>
    </r>
    <r>
      <rPr>
        <b/>
        <sz val="14"/>
        <rFont val="Times New Roman"/>
        <family val="1"/>
        <charset val="204"/>
      </rPr>
      <t xml:space="preserve"> всего</t>
    </r>
  </si>
  <si>
    <r>
      <t xml:space="preserve">Частичная оплата стоимости путевок для детей работающих граждан в организации отдыха и оздоровления детей в каникулярное время (на условиях софинансирования мероприятия подпрограммы "Развитие системы защиты прав детей" государственной программы "Развитие образования Амурской области"), </t>
    </r>
    <r>
      <rPr>
        <b/>
        <sz val="14"/>
        <rFont val="Times New Roman"/>
        <family val="1"/>
        <charset val="204"/>
      </rPr>
      <t>всего</t>
    </r>
  </si>
  <si>
    <r>
      <rPr>
        <b/>
        <u/>
        <sz val="14"/>
        <color indexed="8"/>
        <rFont val="Times New Roman"/>
        <family val="1"/>
        <charset val="204"/>
      </rPr>
      <t>Подпрограмма</t>
    </r>
    <r>
      <rPr>
        <b/>
        <sz val="14"/>
        <color indexed="8"/>
        <rFont val="Times New Roman"/>
        <family val="1"/>
        <charset val="204"/>
      </rPr>
      <t xml:space="preserve"> «Социальная поддержка семьи и детей в Амурской области» </t>
    </r>
  </si>
  <si>
    <r>
      <t>Дополнительные гарантии по социальной поддержке детей-сирот и детей, оставшихся без попечения родителей, лиц из числа детей-сирот и детей, оставшихся без попечения родителей, в рамках подпрограммы "Социальная поддержка семьи и детей в Амурской области" государственной программы "Развитие системы социальной защиты населения Амурской области",</t>
    </r>
    <r>
      <rPr>
        <b/>
        <sz val="14"/>
        <rFont val="Times New Roman"/>
        <family val="1"/>
        <charset val="204"/>
      </rPr>
      <t xml:space="preserve"> всего</t>
    </r>
  </si>
  <si>
    <r>
      <t xml:space="preserve">Выплата денежных средств на содержание детей, находящихся в семьях опекунов (попечителей) и в приемных семьях, а также вознаграждения приемным родителям (родителю) в рамках подпрограммы "Социальная поддержка семьи и детей в Амурской области" государственной программы "Развитие системы социальной защиты населения Амурской области", </t>
    </r>
    <r>
      <rPr>
        <b/>
        <sz val="14"/>
        <rFont val="Times New Roman"/>
        <family val="1"/>
        <charset val="204"/>
      </rPr>
      <t>всего</t>
    </r>
  </si>
  <si>
    <r>
      <rPr>
        <b/>
        <u/>
        <sz val="14"/>
        <color indexed="8"/>
        <rFont val="Times New Roman"/>
        <family val="1"/>
        <charset val="204"/>
      </rPr>
      <t xml:space="preserve">Подпрограмма </t>
    </r>
    <r>
      <rPr>
        <b/>
        <sz val="14"/>
        <color indexed="8"/>
        <rFont val="Times New Roman"/>
        <family val="1"/>
        <charset val="204"/>
      </rPr>
      <t xml:space="preserve">"Развитие субъектов малого и среднего предпринимательства на территории Амурской области" </t>
    </r>
  </si>
  <si>
    <r>
      <t>Региональная поддержка малого и среднего предпринимательства, включая крестьянские (фермерские) хозяйства (в части предоставления субсидии местным бюджетам на поддержку и развитие субъектов малого и среднего предпринимательства, включая крестьянские (фермерские) хозяйства),</t>
    </r>
    <r>
      <rPr>
        <b/>
        <sz val="14"/>
        <rFont val="Times New Roman"/>
        <family val="1"/>
        <charset val="204"/>
      </rPr>
      <t xml:space="preserve"> всего</t>
    </r>
  </si>
  <si>
    <r>
      <rPr>
        <b/>
        <u/>
        <sz val="14"/>
        <color indexed="8"/>
        <rFont val="Times New Roman"/>
        <family val="1"/>
        <charset val="204"/>
      </rPr>
      <t>Подпрограмма</t>
    </r>
    <r>
      <rPr>
        <b/>
        <sz val="14"/>
        <color indexed="8"/>
        <rFont val="Times New Roman"/>
        <family val="1"/>
        <charset val="204"/>
      </rPr>
      <t xml:space="preserve"> «Развитие водохозяйственного комплекса и охрана окружающей среды в Амурской области»</t>
    </r>
  </si>
  <si>
    <r>
      <rPr>
        <b/>
        <u/>
        <sz val="14"/>
        <color indexed="8"/>
        <rFont val="Times New Roman"/>
        <family val="1"/>
        <charset val="204"/>
      </rPr>
      <t>Подпрограмма</t>
    </r>
    <r>
      <rPr>
        <b/>
        <sz val="14"/>
        <color indexed="8"/>
        <rFont val="Times New Roman"/>
        <family val="1"/>
        <charset val="204"/>
      </rPr>
      <t xml:space="preserve"> «Обеспечение реализации основных направлений государственной политики в сфере реализации государственной программы»</t>
    </r>
  </si>
  <si>
    <r>
      <rPr>
        <b/>
        <sz val="14"/>
        <rFont val="Times New Roman"/>
        <family val="1"/>
        <charset val="204"/>
      </rPr>
      <t>Финансовое обеспечение государственных полномочий</t>
    </r>
    <r>
      <rPr>
        <sz val="14"/>
        <rFont val="Times New Roman"/>
        <family val="1"/>
        <charset val="204"/>
      </rPr>
      <t xml:space="preserve"> по организации и осуществлению деятельности по опеке и попечительству в отношении совершеннолетних лиц, признанных судом недееспособными вследствие психического расстройства или ограниченных судом в дееспособности вследствие злоупотребления спиртными напитками и наркотическими средствами в рамках подпрограммы «Обеспечение реализации основных направлений государственной политики в сфере реализации государственной программы» государственной программы «Развитие здравоохранения Амурской области», </t>
    </r>
    <r>
      <rPr>
        <b/>
        <sz val="14"/>
        <rFont val="Times New Roman"/>
        <family val="1"/>
        <charset val="204"/>
      </rPr>
      <t>всего</t>
    </r>
  </si>
  <si>
    <r>
      <rPr>
        <b/>
        <sz val="14"/>
        <rFont val="Times New Roman"/>
        <family val="1"/>
        <charset val="204"/>
      </rPr>
      <t xml:space="preserve">Финансовое обеспечение государственных полномочий </t>
    </r>
    <r>
      <rPr>
        <sz val="14"/>
        <rFont val="Times New Roman"/>
        <family val="1"/>
        <charset val="204"/>
      </rPr>
      <t xml:space="preserve">по организационному обеспечению деятельности административных комиссий области в рамках подпрограммы «Обеспечение реализации основных направлений государственной политики в отдельных сферах государственного управления на территории области» государственной программы «Повышение эффективности деятельности органов государственной власти и управления Амурской области», </t>
    </r>
    <r>
      <rPr>
        <b/>
        <sz val="14"/>
        <rFont val="Times New Roman"/>
        <family val="1"/>
        <charset val="204"/>
      </rPr>
      <t>всего</t>
    </r>
  </si>
  <si>
    <r>
      <rPr>
        <b/>
        <sz val="14"/>
        <rFont val="Times New Roman"/>
        <family val="1"/>
        <charset val="204"/>
      </rPr>
      <t>Осуществление полномочий</t>
    </r>
    <r>
      <rPr>
        <sz val="14"/>
        <rFont val="Times New Roman"/>
        <family val="1"/>
        <charset val="204"/>
      </rPr>
      <t xml:space="preserve"> по составлению (изменению) списков кандидатов в присяжные заседатели федеральных судов общей юрисдикции в Российской Федерации в рамках подпрограммы «Обеспечение реализации основных направлений государственной политики в отдельных сферах государственного управления на территории области» государственной программы «Повышение эффективности деятельности органов государственной власти и управления Амурской области», </t>
    </r>
    <r>
      <rPr>
        <b/>
        <sz val="14"/>
        <rFont val="Times New Roman"/>
        <family val="1"/>
        <charset val="204"/>
      </rPr>
      <t>всего</t>
    </r>
  </si>
  <si>
    <t>Наименование мероприятия, источники финансирования</t>
  </si>
  <si>
    <t>ГП АО</t>
  </si>
  <si>
    <t>МП</t>
  </si>
  <si>
    <t xml:space="preserve">% финансирования от планового объема финансирования (ст.3/ст.2) </t>
  </si>
  <si>
    <t xml:space="preserve">% кассового исполнения от планового объема финансирования (ст.5/ст.2) </t>
  </si>
  <si>
    <t xml:space="preserve">% освоения от планового объема финансирования (ст.7/ст.2) </t>
  </si>
  <si>
    <t xml:space="preserve">Ответственный исполнитель - администрация города Благовещенска </t>
  </si>
  <si>
    <t>Непрограммные расходы городского бюджета</t>
  </si>
  <si>
    <t xml:space="preserve">Освоение средств ОБ составляет 76,8%.  </t>
  </si>
  <si>
    <t>Муниципальная программа "Развитие малого и среднего предпринимательства и туризма на территории города Благовещенска"</t>
  </si>
  <si>
    <t>Подпрограмма "Развитие малого и среднего предпринимательства в городе Благовещенске"</t>
  </si>
  <si>
    <r>
      <t xml:space="preserve">Финансовое обеспечение </t>
    </r>
    <r>
      <rPr>
        <b/>
        <sz val="14"/>
        <rFont val="Times New Roman"/>
        <family val="1"/>
        <charset val="204"/>
      </rPr>
      <t>государственных полномочий</t>
    </r>
    <r>
      <rPr>
        <sz val="14"/>
        <rFont val="Times New Roman"/>
        <family val="1"/>
        <charset val="204"/>
      </rPr>
      <t xml:space="preserve"> по организации и осуществлению деятельности по опеке и попечительству в отношении несовершеннолетних в рамках подпрограммы "Социальная поддержка семьи и детей в Амурской области" государственной программы "Развитие системы социальной защиты населения Амурской области", </t>
    </r>
    <r>
      <rPr>
        <b/>
        <sz val="14"/>
        <rFont val="Times New Roman"/>
        <family val="1"/>
        <charset val="204"/>
      </rPr>
      <t>всего</t>
    </r>
  </si>
  <si>
    <r>
      <t xml:space="preserve">Осуществление </t>
    </r>
    <r>
      <rPr>
        <b/>
        <sz val="14"/>
        <rFont val="Times New Roman"/>
        <family val="1"/>
        <charset val="204"/>
      </rPr>
      <t>государственного полномочия</t>
    </r>
    <r>
      <rPr>
        <sz val="14"/>
        <rFont val="Times New Roman"/>
        <family val="1"/>
        <charset val="204"/>
      </rPr>
      <t xml:space="preserve"> по предоставлению единовременной денежной выплаты при передаче ребенка на воспитание в семью в рамках подпрограммы "Социальная поддержка семьи и детей в Амурской области" государственной программы "Развитие системы социальной защиты населения Амурской области", </t>
    </r>
    <r>
      <rPr>
        <b/>
        <sz val="14"/>
        <rFont val="Times New Roman"/>
        <family val="1"/>
        <charset val="204"/>
      </rPr>
      <t>всего</t>
    </r>
  </si>
  <si>
    <t>Подпрограмма "Развитие системы защиты прав детей"</t>
  </si>
  <si>
    <r>
      <rPr>
        <b/>
        <u/>
        <sz val="14"/>
        <rFont val="Times New Roman"/>
        <family val="1"/>
        <charset val="204"/>
      </rPr>
      <t>Подпрограмма</t>
    </r>
    <r>
      <rPr>
        <b/>
        <sz val="14"/>
        <rFont val="Times New Roman"/>
        <family val="1"/>
        <charset val="204"/>
      </rPr>
      <t xml:space="preserve"> 1 "Развитие дошкольного, общего и дополнительного образования детей" </t>
    </r>
  </si>
  <si>
    <r>
      <rPr>
        <b/>
        <u/>
        <sz val="14"/>
        <rFont val="Times New Roman"/>
        <family val="1"/>
        <charset val="204"/>
      </rPr>
      <t>Подпрограмма</t>
    </r>
    <r>
      <rPr>
        <b/>
        <sz val="14"/>
        <rFont val="Times New Roman"/>
        <family val="1"/>
        <charset val="204"/>
      </rPr>
      <t xml:space="preserve"> 2 "Развитие системы защиты прав детей" </t>
    </r>
  </si>
  <si>
    <t>Ответственный исполнитель – администрация города Благовещенска</t>
  </si>
  <si>
    <r>
      <rPr>
        <b/>
        <u/>
        <sz val="14"/>
        <color indexed="8"/>
        <rFont val="Times New Roman"/>
        <family val="1"/>
        <charset val="204"/>
      </rPr>
      <t xml:space="preserve">Подпрограмма 1 </t>
    </r>
    <r>
      <rPr>
        <b/>
        <sz val="14"/>
        <color indexed="8"/>
        <rFont val="Times New Roman"/>
        <family val="1"/>
        <charset val="204"/>
      </rPr>
      <t xml:space="preserve">"Обеспечение доступности комунальных услуг, повышение качества и надежности жилищно-коммунального обслуживания населения" </t>
    </r>
  </si>
  <si>
    <r>
      <t xml:space="preserve">Финансовое обеспечение дорожной деятельности в рамках реализации национального проекта "Безопасные и качественные автомобильные дороги", </t>
    </r>
    <r>
      <rPr>
        <b/>
        <sz val="14"/>
        <rFont val="Times New Roman"/>
        <family val="1"/>
        <charset val="204"/>
      </rPr>
      <t>всего</t>
    </r>
  </si>
  <si>
    <t xml:space="preserve">с учетом отработанного аванса 2018 г по берегоукреплению (участки № 8, № 9) </t>
  </si>
  <si>
    <t>с учетом авансирования по переселению в 2019 г.- , планируемый срок передачи квартир до 01.11.2020.</t>
  </si>
  <si>
    <t>с учётом отработки аванса за 2018 год:</t>
  </si>
  <si>
    <t>Федеральный проект "Обеспечение качественно нового уровня развития инфраструктуры культуры (краткое наименование:"Культурная среда")</t>
  </si>
  <si>
    <t>дополнительно средства ГБ, вне соглашения. Показатель перевыполнен, так как некоторые дети не полную смену пребывают в лагерях. В связи с этой текучкой (прибыл-убыл) большее количество детей охвачено. Выплата зависит от количества проведенных дней.</t>
  </si>
  <si>
    <t>Подпрограмма "Профилактика нарушений общественного порядка,терроризма и экстремизма"</t>
  </si>
  <si>
    <t>Подпрограмма "Обеспечение реализации муниципальной программы "Обеспечение доступным и комфортным жильем населения города Благовещенска на 2015-2021 годы" и прочие расходы"</t>
  </si>
  <si>
    <t>тел 237-135 Левицкая Соглашения нет</t>
  </si>
  <si>
    <t>м/к ГОЧС???</t>
  </si>
  <si>
    <t xml:space="preserve">№? </t>
  </si>
  <si>
    <t>Подпрограмма "Повышение качества и надежности жилищно-коммунального обслуживания населения, обеспечение доступности коммунальных услуг"</t>
  </si>
  <si>
    <t xml:space="preserve">Ответственный исполнитель – администрация города Благовещенска в лице управления культуры </t>
  </si>
  <si>
    <t xml:space="preserve">МП Жилье (переселение) и МП Безопасность (берег). , ОКС, окончание выполнения работ – 30.11.2019, ввод в эксплуатацию - до 31.12.2019. Техническая готовность объекта 93,6%. </t>
  </si>
  <si>
    <t xml:space="preserve">Выплачена компенсация за предоставление 2х жилых помещений из муниципального жилищного фонда на общую сумму 3 527,7 тыс.руб. </t>
  </si>
  <si>
    <t>Приобретены 19 жилых помещений на общую сумму 32 007,7 тыс.руб.</t>
  </si>
  <si>
    <r>
      <rPr>
        <b/>
        <i/>
        <sz val="12"/>
        <rFont val="Times New Roman"/>
        <family val="1"/>
        <charset val="204"/>
      </rPr>
      <t>(дорожный фонд)</t>
    </r>
    <r>
      <rPr>
        <b/>
        <i/>
        <sz val="14"/>
        <rFont val="Times New Roman"/>
        <family val="1"/>
        <charset val="204"/>
      </rPr>
      <t xml:space="preserve"> областной бюджет</t>
    </r>
  </si>
  <si>
    <r>
      <t xml:space="preserve">Обустройство автомобильных дорог и обеспечение условий для безопасного дорожного движения на территории Амурской области, </t>
    </r>
    <r>
      <rPr>
        <b/>
        <sz val="14"/>
        <rFont val="Times New Roman"/>
        <family val="1"/>
        <charset val="204"/>
      </rPr>
      <t>всего</t>
    </r>
  </si>
  <si>
    <r>
      <t>Выравнивание обеспеченности муниципальных образований по реализации ими отдельных расходных обязательств (предоставление субсидии юридическим лицам на возмещение затрат, связанных с выполнением работ по устройству, ремонту и модернизации отдельных элементов обустройства автомобильных дорог в границах городского округа,</t>
    </r>
    <r>
      <rPr>
        <b/>
        <sz val="14"/>
        <rFont val="Times New Roman"/>
        <family val="1"/>
        <charset val="204"/>
      </rPr>
      <t xml:space="preserve"> всего</t>
    </r>
  </si>
  <si>
    <r>
      <t xml:space="preserve">Выравнивание обеспеченности муниципальных образований по реализации ими отдельных расходных обязательств (предоставление cубсидии казенным предприятиям на возмещение затрат, связанных с выполнением заказа по содержанию и обслуживанию средств регулирования дорожного движения, </t>
    </r>
    <r>
      <rPr>
        <b/>
        <sz val="14"/>
        <rFont val="Times New Roman"/>
        <family val="1"/>
        <charset val="204"/>
      </rPr>
      <t>всего</t>
    </r>
  </si>
  <si>
    <r>
      <t xml:space="preserve">Выравнивание обеспеченности муниципальных образований по реализации ими отдельных расходных обязательств (предоставление субсидии казенным предприятиям на возмещение затрат, связанных с выполнением заказа по содержанию и ремонту улично-дорожной сети), </t>
    </r>
    <r>
      <rPr>
        <b/>
        <sz val="14"/>
        <rFont val="Times New Roman"/>
        <family val="1"/>
        <charset val="204"/>
      </rPr>
      <t>всего</t>
    </r>
  </si>
  <si>
    <r>
      <t>Выравнивание обеспеченности муниципальных образований по реализации ими отдельных расходных обязательств (предоставление cубсидии юридическим лицам, предоставляющим населению услуги в отделениях бань,</t>
    </r>
    <r>
      <rPr>
        <b/>
        <sz val="14"/>
        <rFont val="Times New Roman"/>
        <family val="1"/>
        <charset val="204"/>
      </rPr>
      <t xml:space="preserve"> всего</t>
    </r>
  </si>
  <si>
    <r>
      <t xml:space="preserve">Выравнивание обеспеченности муниципальных образований по реализации ими отдельных расходных обязательств (предоставление cубсидии юридическим лицам, предоставляющим населению жилищные услуги по тарифам, не обеспечивающим возмещения затрат (неблагоустроенный жилищный фонд и общежития), </t>
    </r>
    <r>
      <rPr>
        <b/>
        <sz val="14"/>
        <rFont val="Times New Roman"/>
        <family val="1"/>
        <charset val="204"/>
      </rPr>
      <t>всего</t>
    </r>
  </si>
  <si>
    <t>Подпрограмма "Благоустройство территории города Благовещенска"</t>
  </si>
  <si>
    <r>
      <t>Выравнивание обеспеченности муниципальных образований по реализации ими отдельных расходных обязательств (предоставление субсидии казенным предприятиям на возмещение затрат, связанных с выполнением заказа по содержанию муниципальных сетей наружного освещения и световых устройств,</t>
    </r>
    <r>
      <rPr>
        <b/>
        <sz val="14"/>
        <rFont val="Times New Roman"/>
        <family val="1"/>
        <charset val="204"/>
      </rPr>
      <t xml:space="preserve"> всего</t>
    </r>
  </si>
  <si>
    <r>
      <t xml:space="preserve">Выравнивание обеспеченности муниципальных образований по реализации ими отдельных расходных обязательств (предоставление субсидии казенным предприятиям на возмещение затрат, связанных с выполнением заказа по содержанию озелененных территорий общего пользования города Благовещенска, </t>
    </r>
    <r>
      <rPr>
        <b/>
        <sz val="14"/>
        <rFont val="Times New Roman"/>
        <family val="1"/>
        <charset val="204"/>
      </rPr>
      <t>всего</t>
    </r>
  </si>
  <si>
    <r>
      <t xml:space="preserve">Выравнивание обеспеченности муниципальных образований по реализации ими отдельных расходных обязательств (предоставление cубсидии казенным предприятиям на возмещение затрат, связанных с выполнением заказа по уборке с территорий общего пользования случайного мусора и несанкционированных свалок, а также по установке и содержанию элементов благоустройства на территориях общего пользования муниципального образования города Благовещенска, </t>
    </r>
    <r>
      <rPr>
        <b/>
        <sz val="14"/>
        <rFont val="Times New Roman"/>
        <family val="1"/>
        <charset val="204"/>
      </rPr>
      <t>всего</t>
    </r>
  </si>
  <si>
    <r>
      <rPr>
        <b/>
        <u/>
        <sz val="14"/>
        <color indexed="8"/>
        <rFont val="Times New Roman"/>
        <family val="1"/>
        <charset val="204"/>
      </rPr>
      <t>Подпрограмма 1</t>
    </r>
    <r>
      <rPr>
        <b/>
        <sz val="14"/>
        <color indexed="8"/>
        <rFont val="Times New Roman"/>
        <family val="1"/>
        <charset val="204"/>
      </rPr>
      <t xml:space="preserve">  «Повышение эффективности управления государственными финансами и государственным долгом Амурской области»
</t>
    </r>
  </si>
  <si>
    <r>
      <rPr>
        <b/>
        <u/>
        <sz val="14"/>
        <color indexed="8"/>
        <rFont val="Times New Roman"/>
        <family val="1"/>
        <charset val="204"/>
      </rPr>
      <t>Подпрограмма 2</t>
    </r>
    <r>
      <rPr>
        <b/>
        <sz val="14"/>
        <color indexed="8"/>
        <rFont val="Times New Roman"/>
        <family val="1"/>
        <charset val="204"/>
      </rPr>
      <t xml:space="preserve"> «Обеспечение реализации основных направлений государственной политики в отдельных сферах государственного управления на территории области</t>
    </r>
  </si>
  <si>
    <r>
      <t>Обеспечение обучающихся по общеобразовательным программам начального общего образования в муниципальных общеобразовательных организациях питанием,</t>
    </r>
    <r>
      <rPr>
        <b/>
        <sz val="14"/>
        <rFont val="Times New Roman"/>
        <family val="1"/>
        <charset val="204"/>
      </rPr>
      <t xml:space="preserve"> всего</t>
    </r>
  </si>
  <si>
    <t>непрограммные расходы ГБ</t>
  </si>
  <si>
    <t>ФБ</t>
  </si>
  <si>
    <t>ОБ</t>
  </si>
  <si>
    <t>за 2020 год</t>
  </si>
  <si>
    <t>Муниципальная программа "Обеспечение доступным и комфортным жильем населения города Благовещенска"</t>
  </si>
  <si>
    <t>Капитальные вложения в объекты муниципальной собственности (Берегоукрепление и реконструкция набережной р.Амур, г.Благовещенск (4-й этап строительства: 2 пусковой комплекс (участок № 10)</t>
  </si>
  <si>
    <r>
      <rPr>
        <sz val="12"/>
        <color indexed="8"/>
        <rFont val="Calibri"/>
        <family val="2"/>
      </rPr>
      <t xml:space="preserve">с 2020 года - МП Жилье (БГЖЦ гл. бухг. Левицкая Наталья Борисовна 237-135, Ганина Инна Евгеньевна 237-146) </t>
    </r>
    <r>
      <rPr>
        <sz val="12"/>
        <color indexed="10"/>
        <rFont val="Calibri"/>
        <family val="2"/>
        <charset val="204"/>
      </rPr>
      <t>Частично КАП.РАСХ и ПРОЧ.РАСХ</t>
    </r>
  </si>
  <si>
    <r>
      <t xml:space="preserve">В 2019 году муниципальным образованием городом Благовещенском принято участие </t>
    </r>
    <r>
      <rPr>
        <b/>
        <sz val="14"/>
        <color indexed="17"/>
        <rFont val="Times New Roman"/>
        <family val="1"/>
        <charset val="204"/>
      </rPr>
      <t>в 7 государственных программах РФ (8 подпрограммах)</t>
    </r>
    <r>
      <rPr>
        <sz val="14"/>
        <color indexed="17"/>
        <rFont val="Times New Roman"/>
        <family val="1"/>
        <charset val="204"/>
      </rPr>
      <t xml:space="preserve">, финансируемых из федерального бюджета, </t>
    </r>
    <r>
      <rPr>
        <b/>
        <sz val="14"/>
        <color indexed="17"/>
        <rFont val="Times New Roman"/>
        <family val="1"/>
        <charset val="204"/>
      </rPr>
      <t>12 государственных программах Амурской области (20 подпрограммах)</t>
    </r>
    <r>
      <rPr>
        <sz val="14"/>
        <color indexed="17"/>
        <rFont val="Times New Roman"/>
        <family val="1"/>
        <charset val="204"/>
      </rPr>
      <t xml:space="preserve">, финансируемых из областного бюджета. Общая сумма привлеченных средств из федерального и областного бюджетов составила   </t>
    </r>
    <r>
      <rPr>
        <b/>
        <sz val="14"/>
        <color indexed="17"/>
        <rFont val="Times New Roman"/>
        <family val="1"/>
        <charset val="204"/>
      </rPr>
      <t>3 420,4 млн. руб.</t>
    </r>
    <r>
      <rPr>
        <sz val="14"/>
        <color indexed="17"/>
        <rFont val="Times New Roman"/>
        <family val="1"/>
        <charset val="204"/>
      </rPr>
      <t xml:space="preserve"> Средства федерального бюджета освоены на </t>
    </r>
    <r>
      <rPr>
        <b/>
        <sz val="14"/>
        <color indexed="17"/>
        <rFont val="Times New Roman"/>
        <family val="1"/>
        <charset val="204"/>
      </rPr>
      <t>93,5%</t>
    </r>
    <r>
      <rPr>
        <sz val="14"/>
        <color indexed="17"/>
        <rFont val="Times New Roman"/>
        <family val="1"/>
        <charset val="204"/>
      </rPr>
      <t xml:space="preserve">, областного бюджета на </t>
    </r>
    <r>
      <rPr>
        <b/>
        <sz val="14"/>
        <color indexed="17"/>
        <rFont val="Times New Roman"/>
        <family val="1"/>
        <charset val="204"/>
      </rPr>
      <t>95,7%</t>
    </r>
    <r>
      <rPr>
        <sz val="14"/>
        <color indexed="17"/>
        <rFont val="Times New Roman"/>
        <family val="1"/>
        <charset val="204"/>
      </rPr>
      <t xml:space="preserve">. В том числе принято участие в реализации </t>
    </r>
    <r>
      <rPr>
        <b/>
        <sz val="14"/>
        <color indexed="17"/>
        <rFont val="Times New Roman"/>
        <family val="1"/>
        <charset val="204"/>
      </rPr>
      <t>5 национальных проектов Российской Федерации (7 федеральных и региональных проектов)</t>
    </r>
    <r>
      <rPr>
        <sz val="14"/>
        <color indexed="17"/>
        <rFont val="Times New Roman"/>
        <family val="1"/>
        <charset val="204"/>
      </rPr>
      <t xml:space="preserve">, финансируемых из федерального и областного бюджетов в рамках государственных программ Российской Федерации и Амурской области. Общая сумма привлеченных средств из федерального и областного бюджетов составила </t>
    </r>
    <r>
      <rPr>
        <b/>
        <sz val="14"/>
        <color indexed="17"/>
        <rFont val="Times New Roman"/>
        <family val="1"/>
        <charset val="204"/>
      </rPr>
      <t xml:space="preserve">843,7 млн.руб. </t>
    </r>
    <r>
      <rPr>
        <sz val="14"/>
        <color indexed="17"/>
        <rFont val="Times New Roman"/>
        <family val="1"/>
        <charset val="204"/>
      </rPr>
      <t xml:space="preserve">Средства федерального бюджета освоены на </t>
    </r>
    <r>
      <rPr>
        <b/>
        <sz val="14"/>
        <color indexed="17"/>
        <rFont val="Times New Roman"/>
        <family val="1"/>
        <charset val="204"/>
      </rPr>
      <t>95,9%</t>
    </r>
    <r>
      <rPr>
        <sz val="14"/>
        <color indexed="17"/>
        <rFont val="Times New Roman"/>
        <family val="1"/>
        <charset val="204"/>
      </rPr>
      <t xml:space="preserve">, областного бюджета на </t>
    </r>
    <r>
      <rPr>
        <b/>
        <sz val="14"/>
        <color indexed="17"/>
        <rFont val="Times New Roman"/>
        <family val="1"/>
        <charset val="204"/>
      </rPr>
      <t>61,1%</t>
    </r>
    <r>
      <rPr>
        <sz val="14"/>
        <color indexed="17"/>
        <rFont val="Times New Roman"/>
        <family val="1"/>
        <charset val="204"/>
      </rPr>
      <t xml:space="preserve">.) 
</t>
    </r>
  </si>
  <si>
    <r>
      <rPr>
        <b/>
        <u/>
        <sz val="14"/>
        <color indexed="17"/>
        <rFont val="Times New Roman"/>
        <family val="1"/>
        <charset val="204"/>
      </rPr>
      <t>Освоение средств ФБ и ОБ составляет 100 %.</t>
    </r>
    <r>
      <rPr>
        <sz val="14"/>
        <color indexed="17"/>
        <rFont val="Times New Roman"/>
        <family val="1"/>
        <charset val="204"/>
      </rPr>
      <t xml:space="preserve"> Между администрацией города Благовещенска и министерством жилищно-коммунального хозяйства Амурской области заключено </t>
    </r>
    <r>
      <rPr>
        <b/>
        <sz val="14"/>
        <color indexed="17"/>
        <rFont val="Times New Roman"/>
        <family val="1"/>
        <charset val="204"/>
      </rPr>
      <t>соглашение</t>
    </r>
    <r>
      <rPr>
        <sz val="14"/>
        <color indexed="17"/>
        <rFont val="Times New Roman"/>
        <family val="1"/>
        <charset val="204"/>
      </rPr>
      <t xml:space="preserve"> от 15.04.2019 №10701000-1-2019-006 (дополнительные соглашения от 22.05.2019 и от 05.08.2019) о предоставлении в 2019 году субсидии на софинансирование программ современной городской среды на сумму 117 645,4 тыс. руб. </t>
    </r>
    <r>
      <rPr>
        <i/>
        <sz val="14"/>
        <color indexed="17"/>
        <rFont val="Times New Roman"/>
        <family val="1"/>
        <charset val="204"/>
      </rPr>
      <t>(уровень софинансирования 90,91%)</t>
    </r>
    <r>
      <rPr>
        <sz val="14"/>
        <color indexed="17"/>
        <rFont val="Times New Roman"/>
        <family val="1"/>
        <charset val="204"/>
      </rPr>
      <t xml:space="preserve"> от общего объема бюджетных ассигнований, предусматриваемых в бюджете города на финансовое обеспечение расходных обязательств-129 409,9 тыс. руб.). </t>
    </r>
    <r>
      <rPr>
        <b/>
        <sz val="14"/>
        <color indexed="17"/>
        <rFont val="Times New Roman"/>
        <family val="1"/>
        <charset val="204"/>
      </rPr>
      <t xml:space="preserve">Достигнутый результат: </t>
    </r>
    <r>
      <rPr>
        <sz val="14"/>
        <color indexed="17"/>
        <rFont val="Times New Roman"/>
        <family val="1"/>
        <charset val="204"/>
      </rPr>
      <t xml:space="preserve">благоустроены (модернизированы) </t>
    </r>
    <r>
      <rPr>
        <b/>
        <sz val="14"/>
        <color indexed="17"/>
        <rFont val="Times New Roman"/>
        <family val="1"/>
        <charset val="204"/>
      </rPr>
      <t>23 территории города</t>
    </r>
    <r>
      <rPr>
        <sz val="14"/>
        <color indexed="17"/>
        <rFont val="Times New Roman"/>
        <family val="1"/>
        <charset val="204"/>
      </rPr>
      <t xml:space="preserve">, в том числе одна общественная и 22 дворовые по следующим адресам:
- ул. 50 лет Октября - ул. Зелёная (сквер в квартале 433);
- ул. Пограничная 124, 124/1, 124/2, 124/3, 126;
- ул. 50 лет Октября  203, 203/1, ул. Кольцевая 42 А, ул. Островского 236;
- ул. Игнатьевское шоссе 14/4, 14/6, ул. Советская 3,5,7, ул. Ленина 80, ул. Зейская 92, ул. Театральная 32;
- ул. Пушкина 36, 41, ул. Кузнечная 58/68, ул. Чайковского 191, 193, 193/2. 
</t>
    </r>
    <r>
      <rPr>
        <b/>
        <sz val="14"/>
        <color indexed="17"/>
        <rFont val="Times New Roman"/>
        <family val="1"/>
        <charset val="204"/>
      </rPr>
      <t xml:space="preserve">
 </t>
    </r>
    <r>
      <rPr>
        <sz val="14"/>
        <color indexed="17"/>
        <rFont val="Times New Roman"/>
        <family val="1"/>
        <charset val="204"/>
      </rPr>
      <t xml:space="preserve">
</t>
    </r>
  </si>
  <si>
    <r>
      <rPr>
        <b/>
        <u/>
        <sz val="14"/>
        <color indexed="17"/>
        <rFont val="Times New Roman"/>
        <family val="1"/>
        <charset val="204"/>
      </rPr>
      <t>Освоение средств ФБ и ОБ составляет 100%.</t>
    </r>
    <r>
      <rPr>
        <sz val="14"/>
        <color indexed="17"/>
        <rFont val="Times New Roman"/>
        <family val="1"/>
        <charset val="204"/>
      </rPr>
      <t xml:space="preserve"> Между администрацией города Благовещенска и министерством образования и науки Амурской области заключено </t>
    </r>
    <r>
      <rPr>
        <b/>
        <sz val="14"/>
        <color indexed="17"/>
        <rFont val="Times New Roman"/>
        <family val="1"/>
        <charset val="204"/>
      </rPr>
      <t xml:space="preserve">соглашение </t>
    </r>
    <r>
      <rPr>
        <sz val="14"/>
        <color indexed="17"/>
        <rFont val="Times New Roman"/>
        <family val="1"/>
        <charset val="204"/>
      </rPr>
      <t>от 25.03.2019 № 10701000-1-2019-003 о предоставлении в 2019 году субсидии на софинансирование расходных обязательств, возникающих при реализации мероприятий по содействию создания в Амурской области новых мест в общеобразовательных организациях, на сумму 55 040,5 тыс. руб.</t>
    </r>
    <r>
      <rPr>
        <b/>
        <sz val="14"/>
        <color indexed="17"/>
        <rFont val="Times New Roman"/>
        <family val="1"/>
        <charset val="204"/>
      </rPr>
      <t xml:space="preserve"> </t>
    </r>
    <r>
      <rPr>
        <sz val="14"/>
        <color indexed="17"/>
        <rFont val="Times New Roman"/>
        <family val="1"/>
        <charset val="204"/>
      </rPr>
      <t>(</t>
    </r>
    <r>
      <rPr>
        <i/>
        <sz val="14"/>
        <color indexed="17"/>
        <rFont val="Times New Roman"/>
        <family val="1"/>
        <charset val="204"/>
      </rPr>
      <t>уровень софинансирования 95%)</t>
    </r>
    <r>
      <rPr>
        <sz val="14"/>
        <color indexed="17"/>
        <rFont val="Times New Roman"/>
        <family val="1"/>
        <charset val="204"/>
      </rPr>
      <t xml:space="preserve"> от общего объема бюджетных ассигнований, предусматриваемых в бюджете города на финансовое обеспечение расходных обязательств – 57 937,5 тыс. руб.). </t>
    </r>
    <r>
      <rPr>
        <b/>
        <sz val="14"/>
        <color indexed="17"/>
        <rFont val="Times New Roman"/>
        <family val="1"/>
        <charset val="204"/>
      </rPr>
      <t xml:space="preserve">Достигнутый результат: </t>
    </r>
    <r>
      <rPr>
        <sz val="14"/>
        <color indexed="17"/>
        <rFont val="Times New Roman"/>
        <family val="1"/>
        <charset val="204"/>
      </rPr>
      <t xml:space="preserve">созданы </t>
    </r>
    <r>
      <rPr>
        <b/>
        <sz val="14"/>
        <color indexed="17"/>
        <rFont val="Times New Roman"/>
        <family val="1"/>
        <charset val="204"/>
      </rPr>
      <t>528 новых мест</t>
    </r>
    <r>
      <rPr>
        <sz val="14"/>
        <color indexed="17"/>
        <rFont val="Times New Roman"/>
        <family val="1"/>
        <charset val="204"/>
      </rPr>
      <t xml:space="preserve"> при </t>
    </r>
    <r>
      <rPr>
        <b/>
        <sz val="14"/>
        <color indexed="17"/>
        <rFont val="Times New Roman"/>
        <family val="1"/>
        <charset val="204"/>
      </rPr>
      <t>МАОУ «Школа № 22 г. Благовещенска»</t>
    </r>
    <r>
      <rPr>
        <sz val="14"/>
        <color indexed="17"/>
        <rFont val="Times New Roman"/>
        <family val="1"/>
        <charset val="204"/>
      </rPr>
      <t xml:space="preserve"> за счет строительства </t>
    </r>
    <r>
      <rPr>
        <b/>
        <sz val="14"/>
        <color indexed="17"/>
        <rFont val="Times New Roman"/>
        <family val="1"/>
        <charset val="204"/>
      </rPr>
      <t xml:space="preserve">корпуса № 2 </t>
    </r>
    <r>
      <rPr>
        <sz val="14"/>
        <color indexed="17"/>
        <rFont val="Times New Roman"/>
        <family val="1"/>
        <charset val="204"/>
      </rPr>
      <t>(исполнен договор от 23.10.2017 № 449120 с АО «Строительная компания №1»).</t>
    </r>
    <r>
      <rPr>
        <b/>
        <sz val="14"/>
        <color indexed="17"/>
        <rFont val="Times New Roman"/>
        <family val="1"/>
        <charset val="204"/>
      </rPr>
      <t xml:space="preserve"> </t>
    </r>
    <r>
      <rPr>
        <sz val="14"/>
        <color indexed="17"/>
        <rFont val="Times New Roman"/>
        <family val="1"/>
        <charset val="204"/>
      </rPr>
      <t xml:space="preserve">Открытие корпуса состоялось 01.09.2019. </t>
    </r>
  </si>
  <si>
    <r>
      <rPr>
        <b/>
        <u/>
        <sz val="14"/>
        <color indexed="17"/>
        <rFont val="Times New Roman"/>
        <family val="1"/>
        <charset val="204"/>
      </rPr>
      <t xml:space="preserve">Освоение средств ФБ и ОБ составляет 100%. </t>
    </r>
    <r>
      <rPr>
        <sz val="14"/>
        <color indexed="17"/>
        <rFont val="Times New Roman"/>
        <family val="1"/>
        <charset val="204"/>
      </rPr>
      <t xml:space="preserve"> Между администрацией города Благовещенска и министерством социальной защиты населения Амурской области заключено соглашение от 01.03.2019 №1 (доп.соглашения) о предоставлении в 2019 году субвенции из федерального и областного бюджетов бюджету муниципального образования города Благовещенска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 Приобретены 19 жилых помещений на общую сумму 32 007,7 тыс.руб., выплачена компенсация за предоставление 2х жилых помещений из муниципального жилищного фонда на общую сумму 3 527,7 тыс.руб. </t>
    </r>
  </si>
  <si>
    <r>
      <rPr>
        <b/>
        <u/>
        <sz val="14"/>
        <color indexed="17"/>
        <rFont val="Times New Roman"/>
        <family val="1"/>
        <charset val="204"/>
      </rPr>
      <t>Освоение средств ОБ составляет 99,3 %.</t>
    </r>
    <r>
      <rPr>
        <sz val="14"/>
        <color indexed="17"/>
        <rFont val="Times New Roman"/>
        <family val="1"/>
        <charset val="204"/>
      </rPr>
      <t xml:space="preserve"> Между администрацией города Благовещенска и министерством транспорта и дорожного хозяйства Амурской области заключено соглашение от 17.05.2019 № 203-05/с (дополнительное соглашение от 12.11.2019 №4) о предоставлении в 2019 году из областного бюджета субсидии на софинансирование расходов по осуществлению дорожной деятельности в отношении автомобильных дорог местного значения и сооружений на них в размере 173 573,1 тыс.руб. от общего объема бюджетных ассигнований, предусматриваемых в бюджете города на финансовое обеспечение расходных обязательств - 189 066,0 тыс. руб. В рамках мероприятия выполнены строительно-монтажные работы на объекте «Строительство дорог в районе «5-й стройки» для обеспечения транспортной инфраструктурой земельных участков, предоставленных многодетным семьям I этап» (восстановление и закрепление трассы по ул.Энтузиастов - 956,73 метра). Исполнен муниципальный контракт от 28.05.2018 № 222803 на сумму 66 448,5 тыс.руб., заключенный МУ «ГУКС» с ООО «СТРОЙУЮТ».   
</t>
    </r>
  </si>
  <si>
    <r>
      <rPr>
        <b/>
        <u/>
        <sz val="14"/>
        <color indexed="17"/>
        <rFont val="Times New Roman"/>
        <family val="1"/>
        <charset val="204"/>
      </rPr>
      <t xml:space="preserve">Освоение средств ОБ  составляет 100%. </t>
    </r>
    <r>
      <rPr>
        <sz val="14"/>
        <color indexed="17"/>
        <rFont val="Times New Roman"/>
        <family val="1"/>
        <charset val="204"/>
      </rPr>
      <t>Оборудованы 241 контейнерных площадок для сбора ТКО, в том числе 236 открытого типа в отдаленных районах (пос. Моховая падь, район Тайвань, пос. Астрахановка) и 5 закрытого типа в районе ул. Горького.</t>
    </r>
  </si>
  <si>
    <r>
      <rPr>
        <b/>
        <u/>
        <sz val="14"/>
        <color indexed="17"/>
        <rFont val="Times New Roman"/>
        <family val="1"/>
        <charset val="204"/>
      </rPr>
      <t xml:space="preserve">Освоение средств ОБ составляет 99,3%. </t>
    </r>
    <r>
      <rPr>
        <sz val="14"/>
        <color indexed="17"/>
        <rFont val="Times New Roman"/>
        <family val="1"/>
        <charset val="204"/>
      </rPr>
      <t xml:space="preserve">Между администрацией города Благовещенска и министерством жилищно-коммунального хозяйства Амурской области заключено соглашение от 11.06.2019 о предоставлении в 2019 году субсидии на поддержку административного центра Амурской области в размере 50 000,0 тыс.руб. </t>
    </r>
    <r>
      <rPr>
        <i/>
        <sz val="14"/>
        <color indexed="17"/>
        <rFont val="Times New Roman"/>
        <family val="1"/>
        <charset val="204"/>
      </rPr>
      <t>(уровень софинансирования 95%)</t>
    </r>
    <r>
      <rPr>
        <sz val="14"/>
        <color indexed="17"/>
        <rFont val="Times New Roman"/>
        <family val="1"/>
        <charset val="204"/>
      </rPr>
      <t xml:space="preserve"> от общего объема бюджетных ассигнований, предусматриваемых в бюджете города на финансовое обеспечение расходных обязательств - 52 500,0 тыс. руб. Осуществлено финансирование за выполненные работы по: 1) благоустройству общественных территорий города Благовещенска в кварталах 46, 44-47, 351 и по ул. Заводская, 2 на сумму 22 518,4 тыс.руб. (в рамках заключенных муниципальных контрактов МУ "ГУКС); 2) обустройству дворовых территорий города Благовещенска в количестве 41 ед. на сумму 29 602,3 тыс.руб. (в рамках заключенных муниципальных контрактов УЖКХ).</t>
    </r>
  </si>
  <si>
    <r>
      <rPr>
        <b/>
        <u/>
        <sz val="14"/>
        <color indexed="17"/>
        <rFont val="Times New Roman"/>
        <family val="1"/>
        <charset val="204"/>
      </rPr>
      <t>Освоение средств ОБ составляет 98,8%.</t>
    </r>
    <r>
      <rPr>
        <sz val="14"/>
        <color indexed="17"/>
        <rFont val="Times New Roman"/>
        <family val="1"/>
        <charset val="204"/>
      </rPr>
      <t xml:space="preserve"> </t>
    </r>
  </si>
  <si>
    <r>
      <t xml:space="preserve">Между администрацией города Благовещенска и управлением государственной гражданской службы и профилактики коррупционных и иных правонарушений Амурской области заключено соглашение от 29.01.2019 №1 (дополнительное соглашение от 28.11.2019 №1) о предоставлении субсидии на софинансирование расходов, связанных с реализацией аппаратно - программного комплекса «Безопасный город», в размере 253,0 тыс.руб. </t>
    </r>
    <r>
      <rPr>
        <i/>
        <sz val="14"/>
        <color indexed="17"/>
        <rFont val="Times New Roman"/>
        <family val="1"/>
        <charset val="204"/>
      </rPr>
      <t>(уровень софинансирования 10%)</t>
    </r>
    <r>
      <rPr>
        <sz val="14"/>
        <color indexed="17"/>
        <rFont val="Times New Roman"/>
        <family val="1"/>
        <charset val="204"/>
      </rPr>
      <t>. Управлением по делам ГО и ЧС города Благовещенска исполнены муниципальные котракты на поставку IP-камер в количестве 61 шт.</t>
    </r>
  </si>
  <si>
    <t xml:space="preserve">Муниципальная программа "Развитие образования города Благовещенска" </t>
  </si>
  <si>
    <t>2 муниципальные программы: "Обеспечение безопасности жизнедеятельности населения и территории города Благовещенска" и "Обеспечение доступным и комфортным жильем населения города Благовещенска"</t>
  </si>
  <si>
    <t>Муниципальная программа "Обеспечение безопасности жизнедеятельности населения и территории города Благовещенска"</t>
  </si>
  <si>
    <t xml:space="preserve">Муниципальная программа "Развитие транспортной системы города Благовещенска" </t>
  </si>
  <si>
    <t xml:space="preserve">Муниципальная программа "Развитие и сохранение культуры в городе Благовещенске" </t>
  </si>
  <si>
    <t>Муниципальная программа "Развитие и модернизация жилищно-коммунального хозяйства, энергосбережение и повышение энергетической эффективности, благоустройство территории города Благовещенска"</t>
  </si>
  <si>
    <r>
      <rPr>
        <b/>
        <u/>
        <sz val="14"/>
        <color indexed="8"/>
        <rFont val="Times New Roman"/>
        <family val="1"/>
        <charset val="204"/>
      </rPr>
      <t xml:space="preserve">Подпрограмма </t>
    </r>
    <r>
      <rPr>
        <b/>
        <sz val="14"/>
        <color indexed="8"/>
        <rFont val="Times New Roman"/>
        <family val="1"/>
        <charset val="204"/>
      </rPr>
      <t>"</t>
    </r>
    <r>
      <rPr>
        <b/>
        <sz val="14"/>
        <color indexed="17"/>
        <rFont val="Times New Roman"/>
        <family val="1"/>
        <charset val="204"/>
      </rPr>
      <t>Развитие субъектов малого и среднего предпринимательства на территории Амурской области</t>
    </r>
    <r>
      <rPr>
        <b/>
        <sz val="14"/>
        <color indexed="8"/>
        <rFont val="Times New Roman"/>
        <family val="1"/>
        <charset val="204"/>
      </rPr>
      <t xml:space="preserve">" </t>
    </r>
  </si>
  <si>
    <t>Подпрограмма "Развитие туризма в городе Благовещенске"</t>
  </si>
  <si>
    <r>
      <t>Капитальные вложения в объекты муниципальной собственности (Большой городской центр "Трибуна Холл" г. Благовещенск, Амурская область),</t>
    </r>
    <r>
      <rPr>
        <b/>
        <sz val="14"/>
        <rFont val="Times New Roman"/>
        <family val="1"/>
        <charset val="204"/>
      </rPr>
      <t xml:space="preserve"> всего</t>
    </r>
  </si>
  <si>
    <t>Подпрограмма "Развитие пассажирского транспорта в городе Благовещенске"</t>
  </si>
  <si>
    <r>
      <t xml:space="preserve">Организация транспортного обслуживания населения, </t>
    </r>
    <r>
      <rPr>
        <b/>
        <sz val="14"/>
        <rFont val="Times New Roman"/>
        <family val="1"/>
        <charset val="204"/>
      </rPr>
      <t>всего</t>
    </r>
  </si>
  <si>
    <r>
      <rPr>
        <b/>
        <u/>
        <sz val="14"/>
        <color indexed="8"/>
        <rFont val="Times New Roman"/>
        <family val="1"/>
        <charset val="204"/>
      </rPr>
      <t>Подпрограмма</t>
    </r>
    <r>
      <rPr>
        <b/>
        <sz val="14"/>
        <color indexed="8"/>
        <rFont val="Times New Roman"/>
        <family val="1"/>
        <charset val="204"/>
      </rPr>
      <t xml:space="preserve"> </t>
    </r>
    <r>
      <rPr>
        <b/>
        <sz val="14"/>
        <color indexed="17"/>
        <rFont val="Times New Roman"/>
        <family val="1"/>
        <charset val="204"/>
      </rPr>
      <t xml:space="preserve">«Развитие сети автомобильных дорог общего пользования Амурской области»               </t>
    </r>
    <r>
      <rPr>
        <b/>
        <sz val="14"/>
        <color indexed="8"/>
        <rFont val="Times New Roman"/>
        <family val="1"/>
        <charset val="204"/>
      </rPr>
      <t xml:space="preserve">                                                                                                                 </t>
    </r>
  </si>
  <si>
    <r>
      <t xml:space="preserve">Ответственный исполнитель – </t>
    </r>
    <r>
      <rPr>
        <i/>
        <sz val="14"/>
        <color indexed="17"/>
        <rFont val="Times New Roman"/>
        <family val="1"/>
        <charset val="204"/>
      </rPr>
      <t>управление архитектуры и градостроительства, МУ «ГУКС», управление ЖКХ</t>
    </r>
  </si>
  <si>
    <r>
      <rPr>
        <b/>
        <u/>
        <sz val="14"/>
        <color indexed="8"/>
        <rFont val="Times New Roman"/>
        <family val="1"/>
        <charset val="204"/>
      </rPr>
      <t xml:space="preserve">Подпрограмма 1 </t>
    </r>
    <r>
      <rPr>
        <b/>
        <sz val="14"/>
        <color indexed="8"/>
        <rFont val="Times New Roman"/>
        <family val="1"/>
        <charset val="204"/>
      </rPr>
      <t>"</t>
    </r>
    <r>
      <rPr>
        <b/>
        <sz val="14"/>
        <color indexed="17"/>
        <rFont val="Times New Roman"/>
        <family val="1"/>
        <charset val="204"/>
      </rPr>
      <t xml:space="preserve">Обеспечение доступности комунальных услуг, повышение качества и надежности жилищно-коммунального обслуживания населения" </t>
    </r>
  </si>
  <si>
    <r>
      <t xml:space="preserve">Стимулирование программ развития жилищного строительства субъектов Российской Федерации, </t>
    </r>
    <r>
      <rPr>
        <b/>
        <sz val="14"/>
        <rFont val="Times New Roman"/>
        <family val="1"/>
        <charset val="204"/>
      </rPr>
      <t>всего</t>
    </r>
  </si>
  <si>
    <t>Подпрограмма "Народное творчество и культурно-досуговая деятельность"</t>
  </si>
  <si>
    <r>
      <t xml:space="preserve">Обеспечение развития и укрепления материально-технической базы домов культуры в населенных пунктах с числом жителей до 50 тысяч человек, </t>
    </r>
    <r>
      <rPr>
        <b/>
        <sz val="14"/>
        <rFont val="Times New Roman"/>
        <family val="1"/>
        <charset val="204"/>
      </rPr>
      <t>всего</t>
    </r>
  </si>
  <si>
    <r>
      <rPr>
        <b/>
        <u/>
        <sz val="14"/>
        <color indexed="8"/>
        <rFont val="Times New Roman"/>
        <family val="1"/>
        <charset val="204"/>
      </rPr>
      <t>Подпрограмма</t>
    </r>
    <r>
      <rPr>
        <b/>
        <sz val="14"/>
        <color indexed="8"/>
        <rFont val="Times New Roman"/>
        <family val="1"/>
        <charset val="204"/>
      </rPr>
      <t xml:space="preserve"> "</t>
    </r>
    <r>
      <rPr>
        <b/>
        <sz val="14"/>
        <color indexed="17"/>
        <rFont val="Times New Roman"/>
        <family val="1"/>
        <charset val="204"/>
      </rPr>
      <t>Историко-культурное наследие</t>
    </r>
    <r>
      <rPr>
        <b/>
        <sz val="14"/>
        <color indexed="8"/>
        <rFont val="Times New Roman"/>
        <family val="1"/>
        <charset val="204"/>
      </rPr>
      <t xml:space="preserve">" </t>
    </r>
  </si>
  <si>
    <r>
      <t xml:space="preserve">Реализация мероприятий по развитию и сохранению культуры муниципальных образованиях Амурской области, </t>
    </r>
    <r>
      <rPr>
        <b/>
        <sz val="14"/>
        <rFont val="Times New Roman"/>
        <family val="1"/>
        <charset val="204"/>
      </rPr>
      <t>всего</t>
    </r>
  </si>
  <si>
    <r>
      <t>Проведение мероприятий по противопожарной и антитеррористической защищенности муниципальных образовательных организаций,</t>
    </r>
    <r>
      <rPr>
        <b/>
        <sz val="14"/>
        <rFont val="Times New Roman"/>
        <family val="1"/>
        <charset val="204"/>
      </rPr>
      <t xml:space="preserve"> всего</t>
    </r>
  </si>
  <si>
    <r>
      <rPr>
        <b/>
        <u/>
        <sz val="14"/>
        <color indexed="17"/>
        <rFont val="Times New Roman"/>
        <family val="1"/>
        <charset val="204"/>
      </rPr>
      <t>Подпрограмма</t>
    </r>
    <r>
      <rPr>
        <b/>
        <sz val="14"/>
        <color indexed="17"/>
        <rFont val="Times New Roman"/>
        <family val="1"/>
        <charset val="204"/>
      </rPr>
      <t xml:space="preserve"> 1 "Развитие дошкольного, общего и дополнительного образования детей" </t>
    </r>
  </si>
  <si>
    <r>
      <t xml:space="preserve">Развитие интеллектуального , творческого и физического потенциала всех категорий детей, </t>
    </r>
    <r>
      <rPr>
        <b/>
        <sz val="14"/>
        <rFont val="Times New Roman"/>
        <family val="1"/>
        <charset val="204"/>
      </rPr>
      <t>всего</t>
    </r>
  </si>
  <si>
    <r>
      <t xml:space="preserve">Финансовое обеспечение дорожной деятельности за счет средств резервного фонда Правительства Российской Федерации, </t>
    </r>
    <r>
      <rPr>
        <b/>
        <sz val="14"/>
        <rFont val="Times New Roman"/>
        <family val="1"/>
        <charset val="204"/>
      </rPr>
      <t>всего</t>
    </r>
  </si>
  <si>
    <r>
      <rPr>
        <b/>
        <u/>
        <sz val="14"/>
        <rFont val="Times New Roman"/>
        <family val="1"/>
        <charset val="204"/>
      </rPr>
      <t>Подпрограмма</t>
    </r>
    <r>
      <rPr>
        <b/>
        <sz val="14"/>
        <rFont val="Times New Roman"/>
        <family val="1"/>
        <charset val="204"/>
      </rPr>
      <t xml:space="preserve"> "Библиотечное обслуживание"</t>
    </r>
  </si>
  <si>
    <r>
      <rPr>
        <b/>
        <u/>
        <sz val="14"/>
        <color indexed="8"/>
        <rFont val="Times New Roman"/>
        <family val="1"/>
        <charset val="204"/>
      </rPr>
      <t>Подпрограмма  2</t>
    </r>
    <r>
      <rPr>
        <b/>
        <sz val="14"/>
        <color indexed="8"/>
        <rFont val="Times New Roman"/>
        <family val="1"/>
        <charset val="204"/>
      </rPr>
      <t xml:space="preserve"> "Обеспечение реализации основных направлений государственной политики в сфере реализации государственной программы"              
</t>
    </r>
  </si>
  <si>
    <r>
      <rPr>
        <b/>
        <u/>
        <sz val="14"/>
        <color indexed="36"/>
        <rFont val="Times New Roman"/>
        <family val="1"/>
        <charset val="204"/>
      </rPr>
      <t xml:space="preserve">Освоение средств ОБ составляет 100 %. </t>
    </r>
    <r>
      <rPr>
        <sz val="14"/>
        <color indexed="36"/>
        <rFont val="Times New Roman"/>
        <family val="1"/>
        <charset val="204"/>
      </rPr>
      <t xml:space="preserve">Средства направлены на приобретение канцелярских товаров для работника МУ "БГАЖЦ", осуществляющего мероприятия по постановке на учет и учет граждан, имеющих право на получение жилищных субсидий на приобретение или строительство жилых помещений в связи с выездом из районов Крайнего Севера и приравненных к ним местностей. </t>
    </r>
  </si>
  <si>
    <r>
      <rPr>
        <b/>
        <u/>
        <sz val="14"/>
        <color indexed="36"/>
        <rFont val="Times New Roman"/>
        <family val="1"/>
        <charset val="204"/>
      </rPr>
      <t>Освоение средств ОБ составляет 84,8%.</t>
    </r>
    <r>
      <rPr>
        <sz val="14"/>
        <color indexed="17"/>
        <rFont val="Times New Roman"/>
        <family val="1"/>
        <charset val="204"/>
      </rPr>
      <t xml:space="preserve"> </t>
    </r>
    <r>
      <rPr>
        <sz val="14"/>
        <color indexed="10"/>
        <rFont val="Times New Roman"/>
        <family val="1"/>
        <charset val="204"/>
      </rPr>
      <t xml:space="preserve">Управлением ЖКХ администрации города Благовещенска заключены муниципальные контракты (договоры) на оказание услуг по: 1)содержанию и учету безнадзорных животных; 2)отлову и транспортировке безнадзорных животных; 3) ветеринарному осмотру и чипированию безнадзорных животных; 4)стерилизации и кастрации безнадзорных животных. </t>
    </r>
    <r>
      <rPr>
        <sz val="14"/>
        <color indexed="36"/>
        <rFont val="Times New Roman"/>
        <family val="1"/>
        <charset val="204"/>
      </rPr>
      <t>За январь-октябрь 2020 года отловлено 134 безнадзорных животных. 07.10.2020 заключен муниципальный контракт на отлов, транспортировку, учет, содержание отловленных животных без владельцев на территории городского округа города Благовещенска и возврат содержащихся животных на прежнее место их обитания в количестве 25 штук за счет средств городского бюджета с начальной максимальной ценой 399,8 тыс.руб. с Амурским фондом помощи животным «Горячие сердца».</t>
    </r>
  </si>
  <si>
    <r>
      <rPr>
        <b/>
        <u/>
        <sz val="14"/>
        <color indexed="36"/>
        <rFont val="Times New Roman"/>
        <family val="1"/>
        <charset val="204"/>
      </rPr>
      <t xml:space="preserve">Освоение средств ОБ составляет 91,1%. </t>
    </r>
    <r>
      <rPr>
        <sz val="14"/>
        <color indexed="36"/>
        <rFont val="Times New Roman"/>
        <family val="1"/>
        <charset val="204"/>
      </rPr>
      <t xml:space="preserve">Осуществляется финансирование деятельности работников муниципальных дошкольных образовательных организаций и муниципальных общеобразовательных организаций (выплата заработной платы), оплата интернет услуг, приобретение учебников.
</t>
    </r>
  </si>
  <si>
    <r>
      <rPr>
        <b/>
        <u/>
        <sz val="14"/>
        <color indexed="36"/>
        <rFont val="Times New Roman"/>
        <family val="1"/>
        <charset val="204"/>
      </rPr>
      <t>Освоение средств ОБ составляет 65,9%.</t>
    </r>
    <r>
      <rPr>
        <sz val="14"/>
        <color indexed="36"/>
        <rFont val="Times New Roman"/>
        <family val="1"/>
        <charset val="204"/>
      </rPr>
      <t xml:space="preserve"> По состоянию на 01.11.2020 осуществлена выплата компенсации 12 023 родителям (законным представителям). </t>
    </r>
  </si>
  <si>
    <r>
      <rPr>
        <b/>
        <u/>
        <sz val="14"/>
        <color indexed="36"/>
        <rFont val="Times New Roman"/>
        <family val="1"/>
        <charset val="204"/>
      </rPr>
      <t>Освоение средств ОБ составляет 27,5%.</t>
    </r>
    <r>
      <rPr>
        <sz val="14"/>
        <color indexed="36"/>
        <rFont val="Times New Roman"/>
        <family val="1"/>
        <charset val="204"/>
      </rPr>
      <t xml:space="preserve"> Между администрацией города Благовещенска и министерством образования и науки Амурской области заключено соглашение от 14.02.2020 № 1/МРСДО о предоставлении в 2020 году</t>
    </r>
    <r>
      <rPr>
        <sz val="14"/>
        <color indexed="17"/>
        <rFont val="Times New Roman"/>
        <family val="1"/>
        <charset val="204"/>
      </rPr>
      <t xml:space="preserve"> субсидии  на софинансирование расходных обязательств, возникающих при реализации мероприятий по модернизации региональных систем дошкольного образования, в размере 1 623,2 тыс.руб. </t>
    </r>
    <r>
      <rPr>
        <i/>
        <sz val="14"/>
        <color indexed="17"/>
        <rFont val="Times New Roman"/>
        <family val="1"/>
        <charset val="204"/>
      </rPr>
      <t>(уровень софинансирования 95%)</t>
    </r>
    <r>
      <rPr>
        <sz val="14"/>
        <color indexed="17"/>
        <rFont val="Times New Roman"/>
        <family val="1"/>
        <charset val="204"/>
      </rPr>
      <t xml:space="preserve"> от общего объема бюджетных ассигнований, предусматриваемых в бюджете города на финансовое обеспечение расходных обязательств - 1 708,6 тыс. руб. </t>
    </r>
    <r>
      <rPr>
        <b/>
        <sz val="14"/>
        <color indexed="17"/>
        <rFont val="Times New Roman"/>
        <family val="1"/>
        <charset val="204"/>
      </rPr>
      <t>Показатель результативности:</t>
    </r>
    <r>
      <rPr>
        <sz val="14"/>
        <color indexed="17"/>
        <rFont val="Times New Roman"/>
        <family val="1"/>
        <charset val="204"/>
      </rPr>
      <t xml:space="preserve"> количество объектов дошкольного образования, по которым разработана ПСД на капитальный ремонт - 2 единицы (МАОУ "Прогимназия" и МАДОУ "ДС № 55").</t>
    </r>
  </si>
  <si>
    <r>
      <rPr>
        <b/>
        <u/>
        <sz val="14"/>
        <color indexed="36"/>
        <rFont val="Times New Roman"/>
        <family val="1"/>
        <charset val="204"/>
      </rPr>
      <t>Освоение средств ОБ составляет 90,5%.</t>
    </r>
    <r>
      <rPr>
        <sz val="14"/>
        <color indexed="36"/>
        <rFont val="Times New Roman"/>
        <family val="1"/>
        <charset val="204"/>
      </rPr>
      <t xml:space="preserve"> Предоставлено бесплатное питание 12 447 обучающимся начальных классов.</t>
    </r>
  </si>
  <si>
    <r>
      <t xml:space="preserve">Модернизация систем общего образования, </t>
    </r>
    <r>
      <rPr>
        <b/>
        <sz val="14"/>
        <rFont val="Times New Roman"/>
        <family val="1"/>
        <charset val="204"/>
      </rPr>
      <t>всего</t>
    </r>
  </si>
  <si>
    <r>
      <rPr>
        <b/>
        <u/>
        <sz val="14"/>
        <color indexed="36"/>
        <rFont val="Times New Roman"/>
        <family val="1"/>
        <charset val="204"/>
      </rPr>
      <t>Освоение средств ОБ составляет 17,6%.</t>
    </r>
    <r>
      <rPr>
        <sz val="14"/>
        <color indexed="17"/>
        <rFont val="Times New Roman"/>
        <family val="1"/>
        <charset val="204"/>
      </rPr>
      <t xml:space="preserve"> Между администрацией города Благовещенска и министерством образования и науки Амурской области заключено соглашение от 19.06.2019 №11/МСОО о предоставлении в 2019 году субсидии  на софинансирование расходных обязательств, возникающих при реализации мероприятий по модернизации систем общего образования, в размере 3 543,0 тыс.руб. </t>
    </r>
    <r>
      <rPr>
        <i/>
        <sz val="14"/>
        <color indexed="17"/>
        <rFont val="Times New Roman"/>
        <family val="1"/>
        <charset val="204"/>
      </rPr>
      <t>(уровень софинансирования 90%)</t>
    </r>
    <r>
      <rPr>
        <sz val="14"/>
        <color indexed="17"/>
        <rFont val="Times New Roman"/>
        <family val="1"/>
        <charset val="204"/>
      </rPr>
      <t xml:space="preserve"> от общего объема бюджетных ассигнований, предусматриваемых в бюджете города на финансовое обеспечение расходных обязательств - 3 936,7 тыс. руб. </t>
    </r>
    <r>
      <rPr>
        <b/>
        <sz val="14"/>
        <color indexed="17"/>
        <rFont val="Times New Roman"/>
        <family val="1"/>
        <charset val="204"/>
      </rPr>
      <t>Показатель результативности:</t>
    </r>
    <r>
      <rPr>
        <sz val="14"/>
        <color indexed="17"/>
        <rFont val="Times New Roman"/>
        <family val="1"/>
        <charset val="204"/>
      </rPr>
      <t xml:space="preserve"> количество объектов общего образования, в отношении которых проведен капитальный (текущий) ремонт - 1 единица. В МБОУ "Школа № 10" заменены деревянные блоки на окна ПВХ .</t>
    </r>
  </si>
  <si>
    <r>
      <rPr>
        <b/>
        <u/>
        <sz val="14"/>
        <color indexed="36"/>
        <rFont val="Times New Roman"/>
        <family val="1"/>
        <charset val="204"/>
      </rPr>
      <t>Освоение средств ОБ составляет 81,1%.</t>
    </r>
    <r>
      <rPr>
        <b/>
        <sz val="14"/>
        <color indexed="36"/>
        <rFont val="Times New Roman"/>
        <family val="1"/>
        <charset val="204"/>
      </rPr>
      <t xml:space="preserve"> </t>
    </r>
    <r>
      <rPr>
        <sz val="14"/>
        <color indexed="36"/>
        <rFont val="Times New Roman"/>
        <family val="1"/>
        <charset val="204"/>
      </rPr>
      <t xml:space="preserve"> </t>
    </r>
  </si>
  <si>
    <r>
      <rPr>
        <b/>
        <u/>
        <sz val="14"/>
        <color indexed="36"/>
        <rFont val="Times New Roman"/>
        <family val="1"/>
        <charset val="204"/>
      </rPr>
      <t>Освоение средств ОБ составляет 60,6%.</t>
    </r>
    <r>
      <rPr>
        <b/>
        <u/>
        <sz val="14"/>
        <color indexed="17"/>
        <rFont val="Times New Roman"/>
        <family val="1"/>
        <charset val="204"/>
      </rPr>
      <t xml:space="preserve"> </t>
    </r>
    <r>
      <rPr>
        <sz val="14"/>
        <color indexed="17"/>
        <rFont val="Times New Roman"/>
        <family val="1"/>
        <charset val="204"/>
      </rPr>
      <t xml:space="preserve">Между администрацией города Благовещенска и министерством образования и науки Амурской области заключено соглашение от 22.01.2019 №14/ОВЗ (дополнительное соглашение от 13.12.2019 № 18/ОВЗ) о предоставлении в 2019 году субсидии из областного бюджета на обеспечение бесплатным двухразовым питанием детей с ограниченными возможностями здоровья, обучающихся в муниципальных общеобразовательных организациях, в размере 3 089,9 тыс. руб. </t>
    </r>
    <r>
      <rPr>
        <i/>
        <sz val="14"/>
        <color indexed="17"/>
        <rFont val="Times New Roman"/>
        <family val="1"/>
        <charset val="204"/>
      </rPr>
      <t>(уровень софинансирования, 91,27 %)</t>
    </r>
    <r>
      <rPr>
        <sz val="14"/>
        <color indexed="17"/>
        <rFont val="Times New Roman"/>
        <family val="1"/>
        <charset val="204"/>
      </rPr>
      <t xml:space="preserve"> от общего объема бюджетных ассигнований, предусматриваемых в бюджете города на финансовое обеспечение расходных обязательств - 3 433,2 тыс. руб. </t>
    </r>
    <r>
      <rPr>
        <sz val="14"/>
        <color indexed="36"/>
        <rFont val="Times New Roman"/>
        <family val="1"/>
        <charset val="204"/>
      </rPr>
      <t>По состоянию на 01.11.2020 предоставлено бесплатное питание 385 детям с ограниченными возможностями здоровья.</t>
    </r>
  </si>
  <si>
    <r>
      <rPr>
        <b/>
        <u/>
        <sz val="14"/>
        <color indexed="36"/>
        <rFont val="Times New Roman"/>
        <family val="1"/>
        <charset val="204"/>
      </rPr>
      <t>Освоение средств ОБ составляет 85,9%</t>
    </r>
    <r>
      <rPr>
        <sz val="14"/>
        <color indexed="36"/>
        <rFont val="Times New Roman"/>
        <family val="1"/>
        <charset val="204"/>
      </rPr>
      <t>.  По состоянию на 01.11.2020 предоставлены единовременные денежные выплаты по передаче 66 детей на воспитание в семьи.</t>
    </r>
  </si>
  <si>
    <r>
      <t>Освоение средств ОБ составляет 80,1%.</t>
    </r>
    <r>
      <rPr>
        <sz val="14"/>
        <color indexed="36"/>
        <rFont val="Times New Roman"/>
        <family val="1"/>
        <charset val="204"/>
      </rPr>
      <t xml:space="preserve">  Выплачена заработная плата (с учетом выплат на оплату труда) работникам осуществляющим деятельность по опеке и попечительству.</t>
    </r>
  </si>
  <si>
    <r>
      <rPr>
        <b/>
        <u/>
        <sz val="14"/>
        <color indexed="36"/>
        <rFont val="Times New Roman"/>
        <family val="1"/>
        <charset val="204"/>
      </rPr>
      <t xml:space="preserve">Освоение средств ОБ составляет 26,1%. </t>
    </r>
    <r>
      <rPr>
        <sz val="14"/>
        <color indexed="36"/>
        <rFont val="Times New Roman"/>
        <family val="1"/>
        <charset val="204"/>
      </rPr>
      <t>Между администрацией города Благовещенска и министерством экономического развития и внешних связей Амурской области заключено соглашение от 29.04.2020 № 1 о предоставлении субсидии на поддержку и развитие субъектов малого и среднего предпринимательства, включая крестьянские (фермерские) хозяйства на сумму 109 345,0 тыс. руб.  тыс. руб. от общего объема бюджетных ассигнований - 116 324,5 тыс. руб. тыс. руб. (уровень софинансирования 94 %). Количество субъектов малого и среднего предпринимательства, получателей поддержки - 332 ед. (по состоянию на 01.11.2020 гранты и субсидии получили 208 субъектов МСП).</t>
    </r>
  </si>
  <si>
    <r>
      <rPr>
        <b/>
        <u/>
        <sz val="14"/>
        <color indexed="36"/>
        <rFont val="Times New Roman"/>
        <family val="1"/>
        <charset val="204"/>
      </rPr>
      <t>Освоение средств ОБ составляет 5,5%.</t>
    </r>
    <r>
      <rPr>
        <b/>
        <sz val="14"/>
        <color indexed="36"/>
        <rFont val="Times New Roman"/>
        <family val="1"/>
        <charset val="204"/>
      </rPr>
      <t xml:space="preserve"> </t>
    </r>
    <r>
      <rPr>
        <sz val="14"/>
        <color indexed="36"/>
        <rFont val="Times New Roman"/>
        <family val="1"/>
        <charset val="204"/>
      </rPr>
      <t xml:space="preserve">Между администрацией города Благовещенска и министерством строительства и архитектуры Амурской области заключено соглашение от 10.10.2019 № 2 (доп. соглашение от 02.10.2020 № 2) о предоставлении в 2020-2022 годах из областного бюджета субсидии бюджету города Благовещенска на софинансирование капитальных вложений в объекты муниципальной собственности в размере 1 222 000,0 тыс. руб. от общего объема бюджетных ассигнований, предусматриваемых в бюджете города Благовещенска 1 300 000,0 тыс. руб., уровень софинансирования – 94 %. Ввод объекта в эксплуатацию - в 2023 году </t>
    </r>
  </si>
  <si>
    <r>
      <rPr>
        <b/>
        <u/>
        <sz val="14"/>
        <color indexed="10"/>
        <rFont val="Times New Roman"/>
        <family val="1"/>
        <charset val="204"/>
      </rPr>
      <t xml:space="preserve">Освоение средств ОБ составляет 94,3%.  </t>
    </r>
    <r>
      <rPr>
        <sz val="14"/>
        <color indexed="10"/>
        <rFont val="Times New Roman"/>
        <family val="1"/>
        <charset val="204"/>
      </rPr>
      <t>Выполнены работы по: 1) установке пешеходного ограждения на пересечении следующих улиц: ул.Магистральная /ул. 50 лет Октября; ул.Василенко/ул.Институтская; 2) модернизации светофорного объекта на пересечении ул.Игнатьевское шоссе- ул.Кантемирова. Остаток средств в размере 2,3 тыс.руб. будет возвращен в бюджет города.</t>
    </r>
  </si>
  <si>
    <r>
      <rPr>
        <b/>
        <u/>
        <sz val="14"/>
        <color indexed="36"/>
        <rFont val="Times New Roman"/>
        <family val="1"/>
        <charset val="204"/>
      </rPr>
      <t>Освоение средств ОБ составляет 51%</t>
    </r>
    <r>
      <rPr>
        <sz val="14"/>
        <color indexed="36"/>
        <rFont val="Times New Roman"/>
        <family val="1"/>
        <charset val="204"/>
      </rPr>
      <t>. Осуществлена поставка автобусов в количестве 2 шт.</t>
    </r>
  </si>
  <si>
    <r>
      <rPr>
        <b/>
        <u/>
        <sz val="14"/>
        <color indexed="36"/>
        <rFont val="Times New Roman"/>
        <family val="1"/>
        <charset val="204"/>
      </rPr>
      <t>Освоение средств ОБ составляет 83,1%.</t>
    </r>
    <r>
      <rPr>
        <sz val="14"/>
        <color indexed="36"/>
        <rFont val="Times New Roman"/>
        <family val="1"/>
        <charset val="204"/>
      </rPr>
      <t xml:space="preserve"> Осуществлено приобретение театральных кресел  в ДК с.Садовое</t>
    </r>
  </si>
  <si>
    <r>
      <rPr>
        <b/>
        <u/>
        <sz val="14"/>
        <color indexed="36"/>
        <rFont val="Times New Roman"/>
        <family val="1"/>
        <charset val="204"/>
      </rPr>
      <t>Освоение средств ОБ составляет 51,4%.</t>
    </r>
    <r>
      <rPr>
        <sz val="14"/>
        <color indexed="36"/>
        <rFont val="Times New Roman"/>
        <family val="1"/>
        <charset val="204"/>
      </rPr>
      <t xml:space="preserve"> Подготовка и проведение мероприятий, посвященных 75-летию Победы в Великой Отечественной Войне 1941-1945 годов</t>
    </r>
  </si>
  <si>
    <r>
      <rPr>
        <b/>
        <u/>
        <sz val="14"/>
        <color indexed="36"/>
        <rFont val="Times New Roman"/>
        <family val="1"/>
        <charset val="204"/>
      </rPr>
      <t xml:space="preserve">Освоение средств ОБ составляет 100%. </t>
    </r>
    <r>
      <rPr>
        <sz val="14"/>
        <color indexed="36"/>
        <rFont val="Times New Roman"/>
        <family val="1"/>
        <charset val="204"/>
      </rPr>
      <t>Предоставлена субсидия МКП "ГСТК" (подразделению по содержанию средств регулирования и элементов безопасности дорожного движения) на обслуживание 170 светофорных объектов.</t>
    </r>
  </si>
  <si>
    <r>
      <rPr>
        <b/>
        <u/>
        <sz val="14"/>
        <color indexed="36"/>
        <rFont val="Times New Roman"/>
        <family val="1"/>
        <charset val="204"/>
      </rPr>
      <t>Освоение средств ОБ составляет 100%.</t>
    </r>
    <r>
      <rPr>
        <sz val="14"/>
        <color indexed="36"/>
        <rFont val="Times New Roman"/>
        <family val="1"/>
        <charset val="204"/>
      </rPr>
      <t xml:space="preserve">  Предоставлена субсидия МКП «ГСТК» (подразделению по ремонту и содержанию дорог). Протяженность улично-дорожной сети, подлежащая механизированной уборке в соответствии с нормативными требованиями составляет 236,5 км. </t>
    </r>
  </si>
  <si>
    <r>
      <t xml:space="preserve">Освоение средств ОБ составляет 100%. </t>
    </r>
    <r>
      <rPr>
        <sz val="14"/>
        <color indexed="36"/>
        <rFont val="Times New Roman"/>
        <family val="1"/>
        <charset val="204"/>
      </rPr>
      <t xml:space="preserve">Предоставлена субсидия МП "Банно-прачечные услуги". В отделениях бань услуги населению города оказаны по льготному тарифу в количестве 65,95 тыс. чел. / помывок. </t>
    </r>
  </si>
  <si>
    <r>
      <rPr>
        <b/>
        <u/>
        <sz val="14"/>
        <color indexed="36"/>
        <rFont val="Times New Roman"/>
        <family val="1"/>
        <charset val="204"/>
      </rPr>
      <t>Освоение средств ОБ составляет 100%.</t>
    </r>
    <r>
      <rPr>
        <sz val="14"/>
        <color indexed="36"/>
        <rFont val="Times New Roman"/>
        <family val="1"/>
        <charset val="204"/>
      </rPr>
      <t xml:space="preserve">  Предоставлены субсидии юридическим лицам (ООО "БУК", ООО «Восток») на возмещение недополученных доходов, в связи с предоставлением населению жилищных услуг по утвержденным администрацией тарифам, не обеспечивающим возмещение экономически обоснованных затрат. Площадь неблагоустроенного жилищного фонда обслуживаемая по льготному тарифу составила 40,9 тыс. кв.м. </t>
    </r>
  </si>
  <si>
    <r>
      <t xml:space="preserve">Освоение средств ОБ составляет 100%. </t>
    </r>
    <r>
      <rPr>
        <sz val="14"/>
        <color indexed="36"/>
        <rFont val="Times New Roman"/>
        <family val="1"/>
        <charset val="204"/>
      </rPr>
      <t xml:space="preserve">Предоставлена субсидия МКП "ГСТК" (подразделению по эксплуатации и содержанию сетей наружного освещения и пассажирского транспорта) на содержание 14 443 светильников наружного освещения и содержание (техническое обслуживание) муниципальных сетей наружного освещения (284,6 км.). </t>
    </r>
  </si>
  <si>
    <r>
      <rPr>
        <b/>
        <u/>
        <sz val="14"/>
        <color indexed="36"/>
        <rFont val="Times New Roman"/>
        <family val="1"/>
        <charset val="204"/>
      </rPr>
      <t>Освоение средств ОБ составляет 100%.</t>
    </r>
    <r>
      <rPr>
        <sz val="14"/>
        <color indexed="36"/>
        <rFont val="Times New Roman"/>
        <family val="1"/>
        <charset val="204"/>
      </rPr>
      <t xml:space="preserve">  Предоставлена субсидия  МКП "ГСТК" (подразделению санитарной очистки и озеленению). Площадь обслуживаемой зеленой зоны в местах общего пользования 197 тыс.кв.м. </t>
    </r>
  </si>
  <si>
    <r>
      <rPr>
        <b/>
        <u/>
        <sz val="14"/>
        <color indexed="36"/>
        <rFont val="Times New Roman"/>
        <family val="1"/>
        <charset val="204"/>
      </rPr>
      <t>Освоение средств ОБ составляет 100%.</t>
    </r>
    <r>
      <rPr>
        <sz val="14"/>
        <color indexed="17"/>
        <rFont val="Times New Roman"/>
        <family val="1"/>
        <charset val="204"/>
      </rPr>
      <t xml:space="preserve"> Предоставлена субсидия МКП "ГСТК" (подразделению санитарной очистки и озеленению). Количество мусора, вывезенного на полигон ТБО составило </t>
    </r>
    <r>
      <rPr>
        <sz val="14"/>
        <color indexed="10"/>
        <rFont val="Times New Roman"/>
        <family val="1"/>
        <charset val="204"/>
      </rPr>
      <t>74,3</t>
    </r>
    <r>
      <rPr>
        <sz val="14"/>
        <color indexed="17"/>
        <rFont val="Times New Roman"/>
        <family val="1"/>
        <charset val="204"/>
      </rPr>
      <t xml:space="preserve"> тыс. куб. м.</t>
    </r>
  </si>
  <si>
    <r>
      <rPr>
        <b/>
        <u/>
        <sz val="14"/>
        <color indexed="36"/>
        <rFont val="Times New Roman"/>
        <family val="1"/>
        <charset val="204"/>
      </rPr>
      <t>Освоение средств ОБ составляет 81,2%.</t>
    </r>
    <r>
      <rPr>
        <sz val="14"/>
        <color indexed="36"/>
        <rFont val="Times New Roman"/>
        <family val="1"/>
        <charset val="204"/>
      </rPr>
      <t xml:space="preserve">  </t>
    </r>
  </si>
  <si>
    <r>
      <rPr>
        <b/>
        <u/>
        <sz val="14"/>
        <color indexed="36"/>
        <rFont val="Times New Roman"/>
        <family val="1"/>
        <charset val="204"/>
      </rPr>
      <t>Освоение средств ФБ составляет 10,2%.</t>
    </r>
    <r>
      <rPr>
        <b/>
        <sz val="14"/>
        <color indexed="36"/>
        <rFont val="Times New Roman"/>
        <family val="1"/>
        <charset val="204"/>
      </rPr>
      <t xml:space="preserve"> </t>
    </r>
    <r>
      <rPr>
        <sz val="14"/>
        <color indexed="36"/>
        <rFont val="Times New Roman"/>
        <family val="1"/>
        <charset val="204"/>
      </rPr>
      <t xml:space="preserve"> По данному направлению расходов отражаются расходы федерального бюджета в рамках непрограммного направления деятельности "Реализация функций" по непрограммному направлению расходов "Государственная судебная власть" (90 9 00 00000) на предоставление субвенций бюджетам для финансового обеспечения переданных исполнительно-распорядительным органам муниципальных образований государственных полномочий по составлению (изменению) списков кандидатов в присяжные заседатели федеральных судов общей юрисдикции в Российской Федерации.</t>
    </r>
  </si>
  <si>
    <t xml:space="preserve">Освоение средств ОБ составляет 76,4%. На условиях софинансирования осуществлены частичные выплаты на проведение мероприятий: по ограждению периметра объектов - 12 652,8 тыс. руб. (9 объектов), монтажу пожарной сигнализации, установке видеонаблюдения - 8 632,2 тыс. руб. (уч.-8). </t>
  </si>
  <si>
    <r>
      <rPr>
        <b/>
        <u/>
        <sz val="14"/>
        <color indexed="36"/>
        <rFont val="Times New Roman"/>
        <family val="1"/>
        <charset val="204"/>
      </rPr>
      <t>Освоение средств ОБ составляет 51,8%.</t>
    </r>
    <r>
      <rPr>
        <sz val="14"/>
        <color indexed="36"/>
        <rFont val="Times New Roman"/>
        <family val="1"/>
        <charset val="204"/>
      </rPr>
      <t xml:space="preserve"> По состоянию на 01.11.2020 предоставлены дополнительные гарантии 5 детям, достигшим 18 лет, но продолжающим обучение в общеобразовательных организациях.</t>
    </r>
  </si>
  <si>
    <r>
      <rPr>
        <b/>
        <u/>
        <sz val="14"/>
        <color indexed="36"/>
        <rFont val="Times New Roman"/>
        <family val="1"/>
        <charset val="204"/>
      </rPr>
      <t>Освоение средств ОБ составляет 83,2%</t>
    </r>
    <r>
      <rPr>
        <sz val="14"/>
        <color indexed="36"/>
        <rFont val="Times New Roman"/>
        <family val="1"/>
        <charset val="204"/>
      </rPr>
      <t>. По состоянию на 01.11.2020 осуществлена выплата денежных средств на 446 опекаемых ребёнка , 68 приемным родителям.</t>
    </r>
  </si>
  <si>
    <t>Национальный проект «Демография»</t>
  </si>
  <si>
    <t>Федеральный проект "Содействие занятости женщин - создание условий дошкольного образования для детей в возрасте до трех лет"</t>
  </si>
  <si>
    <t>Региональный проект Амурской области "Содействие занятости женщин - создание условий дошкольного образования для детей в возрасте до трех лет"</t>
  </si>
  <si>
    <t>Приобретено одно жилое помещение на сумму 3 051,7 тыс. руб. для переселения 6 человек, расселенная площадь составит 49,3 кв. м. На оставшиеся средства в сумме 9 107,4 тыс. руб. планируется приобретение 3 жилых помещений общей площадью 149,3 кв. м., контракты находятся в стадии заключения.</t>
  </si>
  <si>
    <t xml:space="preserve">По состоянию на 01.11.2020 заключено и оплачено 8 соглашений об изъятии недвижимого имущества для муниципальных нужд, а также произведены выплаты по решению суда 18 собственникам 2 жилых помещений, всего расходы составили 16 421,9 тыс. руб. (15 733,6 тыс. руб. средства Фонда, 688,3 тыс. руб. средства областного бюджета). На оставшиеся средства проводятся мероприятия по заключению соглашений об изъятии недвижимого имущества для произведения выплат.
</t>
  </si>
  <si>
    <r>
      <rPr>
        <b/>
        <u/>
        <sz val="14"/>
        <color indexed="36"/>
        <rFont val="Times New Roman"/>
        <family val="1"/>
        <charset val="204"/>
      </rPr>
      <t>Освоение средств ОБ составляет 32,7 %.</t>
    </r>
    <r>
      <rPr>
        <sz val="14"/>
        <color indexed="36"/>
        <rFont val="Times New Roman"/>
        <family val="1"/>
        <charset val="204"/>
      </rPr>
      <t xml:space="preserve"> </t>
    </r>
    <r>
      <rPr>
        <sz val="14"/>
        <color indexed="17"/>
        <rFont val="Times New Roman"/>
        <family val="1"/>
        <charset val="204"/>
      </rPr>
      <t xml:space="preserve">Между администрацией г.Благовещенска и министерством ЖКХ Амурской области заключено </t>
    </r>
    <r>
      <rPr>
        <b/>
        <sz val="14"/>
        <color indexed="17"/>
        <rFont val="Times New Roman"/>
        <family val="1"/>
        <charset val="204"/>
      </rPr>
      <t>соглашение</t>
    </r>
    <r>
      <rPr>
        <sz val="14"/>
        <color indexed="17"/>
        <rFont val="Times New Roman"/>
        <family val="1"/>
        <charset val="204"/>
      </rPr>
      <t xml:space="preserve"> от 25.07.2019 № 4 о направлении в бюджет муниципального образования субсидии на реализацию I этапа (2019-2020 гг.) </t>
    </r>
    <r>
      <rPr>
        <u/>
        <sz val="14"/>
        <color indexed="17"/>
        <rFont val="Times New Roman"/>
        <family val="1"/>
        <charset val="204"/>
      </rPr>
      <t>региональной адресной программы</t>
    </r>
    <r>
      <rPr>
        <sz val="14"/>
        <color indexed="17"/>
        <rFont val="Times New Roman"/>
        <family val="1"/>
        <charset val="204"/>
      </rPr>
      <t xml:space="preserve"> «Переселение граждан из аварийного жилищного фонда на территории Амурской области на период 2019 - 2025 годов», утвержденной постановлением Правительства Амурской области от 29.03.2019 № 152 (далее-Программа), на сумму </t>
    </r>
    <r>
      <rPr>
        <b/>
        <sz val="14"/>
        <color indexed="17"/>
        <rFont val="Times New Roman"/>
        <family val="1"/>
        <charset val="204"/>
      </rPr>
      <t>70 850,0 тыс.руб</t>
    </r>
    <r>
      <rPr>
        <sz val="14"/>
        <color indexed="17"/>
        <rFont val="Times New Roman"/>
        <family val="1"/>
        <charset val="204"/>
      </rPr>
      <t xml:space="preserve">. (в том  числе поступившей от государственной корпорации - Фонда содействия  реформированию жилищно-коммунального хозяйства в сумме 68 724,5 тыс.руб. и средств областного бюджета в сумме 2 125,5 тыс.руб.) на обеспечение мероприятий по переселению граждан из аварийного жилищного фонда в рамках Программы. </t>
    </r>
    <r>
      <rPr>
        <b/>
        <sz val="14"/>
        <color indexed="17"/>
        <rFont val="Times New Roman"/>
        <family val="1"/>
        <charset val="204"/>
      </rPr>
      <t>Достигнутый результат:</t>
    </r>
    <r>
      <rPr>
        <sz val="14"/>
        <color indexed="17"/>
        <rFont val="Times New Roman"/>
        <family val="1"/>
        <charset val="204"/>
      </rPr>
      <t xml:space="preserve"> площадь расселенных аварийных домов составила 1,69 тыс. кв. м.
</t>
    </r>
  </si>
  <si>
    <r>
      <rPr>
        <b/>
        <u/>
        <sz val="14"/>
        <color indexed="36"/>
        <rFont val="Times New Roman"/>
        <family val="1"/>
        <charset val="204"/>
      </rPr>
      <t xml:space="preserve">Освоение средств ОБ составляет 84,4%. </t>
    </r>
    <r>
      <rPr>
        <sz val="14"/>
        <color indexed="17"/>
        <rFont val="Times New Roman"/>
        <family val="1"/>
        <charset val="204"/>
      </rPr>
      <t xml:space="preserve">Между администрацией г.Благовещенска и министерством ЖКХ Амурской области заключено соглашение о предоставлении в 2019 году субсидии на реализацию мероприятий по обеспечению жильем молодых семей на сумму 4 078,1 тыс.руб. </t>
    </r>
    <r>
      <rPr>
        <i/>
        <sz val="14"/>
        <color indexed="17"/>
        <rFont val="Times New Roman"/>
        <family val="1"/>
        <charset val="204"/>
      </rPr>
      <t>(уровень софинансирования 89,08%)</t>
    </r>
    <r>
      <rPr>
        <sz val="14"/>
        <color indexed="17"/>
        <rFont val="Times New Roman"/>
        <family val="1"/>
        <charset val="204"/>
      </rPr>
      <t xml:space="preserve"> от общего объема бюджетных ассигнований, предусматриваемых в бюджете города на финансовое обеспечение расходных обязательств - 4550,1 тыс.руб. Согласно списку претендентов в 2019 году выданы 3 свидетельства трем молодым семьям (общее количество граждан, входящих в состав молодых семей - 14 человек). </t>
    </r>
  </si>
  <si>
    <r>
      <t xml:space="preserve">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t>
    </r>
    <r>
      <rPr>
        <b/>
        <sz val="14"/>
        <rFont val="Times New Roman"/>
        <family val="1"/>
        <charset val="204"/>
      </rPr>
      <t>всего</t>
    </r>
  </si>
  <si>
    <r>
      <rPr>
        <b/>
        <u/>
        <sz val="14"/>
        <color indexed="36"/>
        <rFont val="Times New Roman"/>
        <family val="1"/>
        <charset val="204"/>
      </rPr>
      <t xml:space="preserve">Освоение средств ФБ составляет 45,2 %, ОБ 100 %. </t>
    </r>
    <r>
      <rPr>
        <sz val="14"/>
        <color indexed="17"/>
        <rFont val="Times New Roman"/>
        <family val="1"/>
        <charset val="204"/>
      </rPr>
      <t xml:space="preserve"> Между администрацией г.Благовещенска и министерством транспорта и строительства Амурской области заключено соглашение от 06.08.2018 №131-08/с о предоставлении в 2018-2020 годах иного межбюджетного трансферта на реализацию мероприятий планов социального развития центров экономического роста субъектов РФ, входящих в состав ДФО </t>
    </r>
    <r>
      <rPr>
        <sz val="14"/>
        <color indexed="10"/>
        <rFont val="Times New Roman"/>
        <family val="1"/>
        <charset val="204"/>
      </rPr>
      <t>на сумму 1 072 629,87 тыс.руб. (2018г.- 553 830,38 тыс.руб.; 2019г.-286 732,8 тыс.руб., 2020г.- 232 066,72 тыс.руб.)</t>
    </r>
    <r>
      <rPr>
        <sz val="14"/>
        <color indexed="17"/>
        <rFont val="Times New Roman"/>
        <family val="1"/>
        <charset val="204"/>
      </rPr>
      <t xml:space="preserve">. В рамках соглашения: 1) на "Берегоукрепление и реконструкцию набережной р.Амур"(завершение строительства 2 пускового комплекса участка № 8 и 3 пускового комплекса участка № 9 в составе II этапа строительства объекта)" предусмотрено </t>
    </r>
    <r>
      <rPr>
        <sz val="14"/>
        <color indexed="10"/>
        <rFont val="Times New Roman"/>
        <family val="1"/>
        <charset val="204"/>
      </rPr>
      <t>708 442,2 тыс.руб. (2018г.- 458 240,0 тыс.руб.; 2019г.-250 202,2 тыс.руб.). МУ «ГУКС» исполнен м/к от 21.09.2018 №448852 с ООО «Сервер» на выполнение работ по завершению строительства объекта мощностью 1 224,8 м. на сумму 702 660,3 тыс.руб.</t>
    </r>
    <r>
      <rPr>
        <sz val="14"/>
        <color indexed="17"/>
        <rFont val="Times New Roman"/>
        <family val="1"/>
        <charset val="204"/>
      </rPr>
      <t xml:space="preserve">
2) на переселение из аварийного жилищного фонда, признанного таковым на 01.01.2012, </t>
    </r>
    <r>
      <rPr>
        <sz val="14"/>
        <color indexed="10"/>
        <rFont val="Times New Roman"/>
        <family val="1"/>
        <charset val="204"/>
      </rPr>
      <t xml:space="preserve">предусмотрено 364 187,67 тыс.руб. (2018г.- 95 590,38 тыс.руб.; 2019г.-36 530,57 тыс.руб., 2020г.- 232 066,72 тыс.руб.). Во II квартале 2019 года произведена выплата аванса в сумме 36 530,6 тыс. руб. по заключенным в 2019 году 7 муниципальным контрактам на общую сумму 181 535,7 тыс. руб. на приобретение 88 благоустроенных жилых квартир общей площадью 3 055,4 кв. м, на первичном рынке недвижимости, создаваемых в будущем. </t>
    </r>
    <r>
      <rPr>
        <b/>
        <sz val="14"/>
        <color indexed="10"/>
        <rFont val="Times New Roman"/>
        <family val="1"/>
        <charset val="204"/>
      </rPr>
      <t xml:space="preserve">Планируемый срок передачи квартир - до 01.11.2020.          </t>
    </r>
  </si>
  <si>
    <r>
      <rPr>
        <b/>
        <u/>
        <sz val="14"/>
        <color indexed="36"/>
        <rFont val="Times New Roman"/>
        <family val="1"/>
        <charset val="204"/>
      </rPr>
      <t xml:space="preserve">Освоение средств ФБ составляет 100%,  ОБ - 49,1%.  </t>
    </r>
    <r>
      <rPr>
        <sz val="14"/>
        <color indexed="17"/>
        <rFont val="Times New Roman"/>
        <family val="1"/>
        <charset val="204"/>
      </rPr>
      <t xml:space="preserve">Между администрацией города Благовещенска и министерством транспорта и дорожного хозяйства Амурской области в целях  осуществления дорожной деятельности в рамках реализации национального проекта "БКАД" заключены </t>
    </r>
    <r>
      <rPr>
        <b/>
        <sz val="14"/>
        <color indexed="17"/>
        <rFont val="Times New Roman"/>
        <family val="1"/>
        <charset val="204"/>
      </rPr>
      <t>соглашения:</t>
    </r>
    <r>
      <rPr>
        <sz val="14"/>
        <color indexed="17"/>
        <rFont val="Times New Roman"/>
        <family val="1"/>
        <charset val="204"/>
      </rPr>
      <t xml:space="preserve"> </t>
    </r>
    <r>
      <rPr>
        <b/>
        <sz val="14"/>
        <color indexed="17"/>
        <rFont val="Times New Roman"/>
        <family val="1"/>
        <charset val="204"/>
      </rPr>
      <t>1)</t>
    </r>
    <r>
      <rPr>
        <sz val="14"/>
        <color indexed="17"/>
        <rFont val="Times New Roman"/>
        <family val="1"/>
        <charset val="204"/>
      </rPr>
      <t xml:space="preserve"> от 11.04.2019 № 10701000-1-2019-005 (дополнительное соглашение от 23.12.2019) о предоставлении </t>
    </r>
    <r>
      <rPr>
        <b/>
        <sz val="14"/>
        <color indexed="17"/>
        <rFont val="Times New Roman"/>
        <family val="1"/>
        <charset val="204"/>
      </rPr>
      <t>иного межбюджетного трансферта (далее-ИМБТ) из федерального бюджета</t>
    </r>
    <r>
      <rPr>
        <sz val="14"/>
        <color indexed="17"/>
        <rFont val="Times New Roman"/>
        <family val="1"/>
        <charset val="204"/>
      </rPr>
      <t xml:space="preserve">, имеющего целевое назначение, на 2019 год и плановый период 2020-2021 гг. в размере 1 049 361,0 тыс. руб. (в том числе: </t>
    </r>
    <r>
      <rPr>
        <b/>
        <sz val="14"/>
        <color indexed="17"/>
        <rFont val="Times New Roman"/>
        <family val="1"/>
        <charset val="204"/>
      </rPr>
      <t>2019 год - ‪403 667,0 тыс.руб.</t>
    </r>
    <r>
      <rPr>
        <sz val="14"/>
        <color indexed="17"/>
        <rFont val="Times New Roman"/>
        <family val="1"/>
        <charset val="204"/>
      </rPr>
      <t xml:space="preserve">, 2020 год - ‪315 742,0 тыс. руб., 2021 год - ‪329 952,0 тыс.руб.); </t>
    </r>
    <r>
      <rPr>
        <b/>
        <sz val="14"/>
        <color indexed="17"/>
        <rFont val="Times New Roman"/>
        <family val="1"/>
        <charset val="204"/>
      </rPr>
      <t>‬‬‬‬‬‬‬‬‬‬‬‬‬‬‬‬‬‬‬2)</t>
    </r>
    <r>
      <rPr>
        <sz val="14"/>
        <color indexed="17"/>
        <rFont val="Times New Roman"/>
        <family val="1"/>
        <charset val="204"/>
      </rPr>
      <t xml:space="preserve"> от 14.06.2019 № 223-06/с о предоставлении </t>
    </r>
    <r>
      <rPr>
        <b/>
        <sz val="14"/>
        <color indexed="17"/>
        <rFont val="Times New Roman"/>
        <family val="1"/>
        <charset val="204"/>
      </rPr>
      <t>ИМБТ из областного бюджета</t>
    </r>
    <r>
      <rPr>
        <sz val="14"/>
        <color indexed="17"/>
        <rFont val="Times New Roman"/>
        <family val="1"/>
        <charset val="204"/>
      </rPr>
      <t xml:space="preserve"> на 2019 год и плановый период 2020 и 2021 годов в размере 476 038,0 тыс. руб. (в том числе: </t>
    </r>
    <r>
      <rPr>
        <b/>
        <sz val="14"/>
        <color indexed="17"/>
        <rFont val="Times New Roman"/>
        <family val="1"/>
        <charset val="204"/>
      </rPr>
      <t>2019 год - 91 732,0 тыс. руб.,</t>
    </r>
    <r>
      <rPr>
        <sz val="14"/>
        <color indexed="17"/>
        <rFont val="Times New Roman"/>
        <family val="1"/>
        <charset val="204"/>
      </rPr>
      <t xml:space="preserve"> 2020 год - 204 258,0 тыс. руб., 2021 год - 180 048,0тыс. руб.). МУ «ГУКС» заключены муниципальные контракты на выполнение работ по ремонту автомобильных дорог в городе Благовещенске </t>
    </r>
    <r>
      <rPr>
        <b/>
        <sz val="14"/>
        <color indexed="17"/>
        <rFont val="Times New Roman"/>
        <family val="1"/>
        <charset val="204"/>
      </rPr>
      <t>на общую сумму ИМБТ из федерального и областного бюджетов</t>
    </r>
    <r>
      <rPr>
        <sz val="14"/>
        <color indexed="17"/>
        <rFont val="Times New Roman"/>
        <family val="1"/>
        <charset val="204"/>
      </rPr>
      <t xml:space="preserve">. </t>
    </r>
    <r>
      <rPr>
        <b/>
        <sz val="14"/>
        <color indexed="17"/>
        <rFont val="Times New Roman"/>
        <family val="1"/>
        <charset val="204"/>
      </rPr>
      <t xml:space="preserve">Достигнутый результат: </t>
    </r>
    <r>
      <rPr>
        <sz val="14"/>
        <color indexed="17"/>
        <rFont val="Times New Roman"/>
        <family val="1"/>
        <charset val="204"/>
      </rPr>
      <t xml:space="preserve">благоустроена (модернизирована) дорожная сеть городской агломерации в целях приведения в нормативное состояние, снижения уровня перегрузки и ликвидации мест концентрации ДТП (выполнен ремонт дорожного покрытия на 22 участках улично-дорожной сети, приведено в соответствие 8,2 км автомобильных дорог, обустроено 4,06 км наружного освещения). </t>
    </r>
    <r>
      <rPr>
        <b/>
        <sz val="14"/>
        <color indexed="17"/>
        <rFont val="Times New Roman"/>
        <family val="1"/>
        <charset val="204"/>
      </rPr>
      <t>Остаток неосвоенных средств федерального и областного бюджетов направлен на оплату авансов муниципальных контрактов, планируемых к реализации в 2020 году.</t>
    </r>
    <r>
      <rPr>
        <sz val="14"/>
        <color indexed="17"/>
        <rFont val="Times New Roman"/>
        <family val="1"/>
        <charset val="204"/>
      </rPr>
      <t xml:space="preserve"> Средства городского бюджета направлены на осуществление строительного контроля при выполнении работ по ремонту автомобильных дорог города в рамках НП «БКАД» (МУ «ГУКС» исполнены муниципальные контракты от 03.06.2019 № 2019.0180 с ООО «Прогресс Строй» и от 02.12.2019  № 251/2019 с ООО «ТСК «ВОСТОК-Строймаркет»).
</t>
    </r>
  </si>
  <si>
    <t>Региональный проект Амурской области «Формирование комфортной городской среды»</t>
  </si>
  <si>
    <t>Ответственный исполнитель – управление жилищно-коммунального хозяйства администрации города Благовещенска (МУ «ГУКС»)</t>
  </si>
  <si>
    <t>Достигнутый  результат</t>
  </si>
  <si>
    <t>Плановый объем финансирования</t>
  </si>
  <si>
    <t xml:space="preserve">Подпрограмма «Обеспечение жильём молодых семей»                                                                                                                                                                      </t>
  </si>
  <si>
    <t>МП Жилье (Согласно условиям подпрограммы оплата по свидетельству производится после приобретения жилья и предоставления подтверждающих документов. Срок действия свидетельства составляет не более 7 месяцев с даты выдачи.)</t>
  </si>
  <si>
    <t xml:space="preserve"> Государственная программа Амурской области «Обеспечение доступным и качественным жильём населения Амурской области»</t>
  </si>
  <si>
    <t>Ответственный исполнитель  – МУ "Благовещенский городской архивный и жилищный центр" (МУ "БГАЖЦ")</t>
  </si>
  <si>
    <t>Государственная программа Амурской области «Развитие системы социальной защиты населения Амурской области»</t>
  </si>
  <si>
    <t>МП Образование</t>
  </si>
  <si>
    <t>Государственная программа Амурской области  «Экономическое развитие и инновационная экономика Амурской области»</t>
  </si>
  <si>
    <t>вып.раб. по программе 2019 года, всего за 2018-2019 - 591 174,1 тыс.руб.</t>
  </si>
  <si>
    <t xml:space="preserve">федеральный бюджет  </t>
  </si>
  <si>
    <t>Государственная программа Амурской области «Развитие транспортной системы Амурской области»</t>
  </si>
  <si>
    <t>(дорожный фонд) областной бюджет</t>
  </si>
  <si>
    <t xml:space="preserve">МП ТРАНСПОРТ                                                  3)По результатам обследования мостового сооружения необходимо выполнение работ по его реконструкции. Согласно выводам, до проведения реконструкции моста рекомендуется устано-вить знак 3.11 ПДД "Ограничение массы" - с запрещением движения транспортных средств, фак-тическая масса которых больше 30 т. Результаты обследования и технический паспорт на мост направлены 20.09.2019 в управление ЖКХ (письмо № 4229) для выполнения мероприятий по включению моста в реестр муниципальной собственности.                                                   4) 06.12.2019  заключение м/к с единственным поставщиком ООО «ПЕТРОМОДЕЛИНГ ПРОЕКТ». Срок выполнения работ – 31.08.2020 г. Стоимость работ -29666,6 тыс.руб., 2019 г - 4 639,7 тыс.руб. (ОБ-4407,7; ГБ-232),завершение работ в 2020 году 
5)С ООО «МАГНУС МОСТ» заключен договор  № 129/2019 от 07.10.2019 на оказание услуг по обследованию путепровода через ул.Загородная - ул.Северная, г.Благовещенск, Амурская об-ласть  на сумму 298 000,00 рублей.
Срок исполнения – 01.11.2019г.
29.10.2019 работы по обследованию путепровода завершены. 
Согласно заключению проектной организации, путепровод находится в предаварийном техническом состоянии, и требует проведения срочного капитального ремонта сооружения с заменой дефектных балок.
Эксплуатирующей организации до выполнения капитального ремонта сооружения необхо-димо:
- установить мониторинг за состоянием пролетных строений по предварительно разработанной программе;
- ввести принудительное регулирование режима эксплуатации в виде запрещения движения по крайним полосам и организации движения по средним.
         08.11.2019 г. в УЖКХ направлено письмо о необходимости выполнения данных мероприя-тий.
</t>
  </si>
  <si>
    <t>Государственная программа Амурской области "Развитие и сохранение культуры и искусства Амурской области"</t>
  </si>
  <si>
    <t>Государственная программа Амурской области «Модернизация жилищно-коммунального комплекса, энергосбережение и повышение энергетической эффективности в Амурской области»</t>
  </si>
  <si>
    <t>Ответственный исполнитель – управление архитектуры и градостроительства, МУ «ГУКС», управление ЖКХ</t>
  </si>
  <si>
    <t>МП ЖКХ, ОКС</t>
  </si>
  <si>
    <t>МП ЖКХ, ПРОЧИЕ РАСХОДЫ</t>
  </si>
  <si>
    <t>Ответственный исполнитель – Комитет по управлению имуществом муниципального образования города Благовещенска, МУ "БГАЖЦ"</t>
  </si>
  <si>
    <t>Государственная программа Амурской области «Снижение рисков и смягчение последствий чрезвычайных ситуаций природного и техногенного характера, а также обеспечение безопасности населения области»</t>
  </si>
  <si>
    <t>Ответственный исполнитель – управление по делам ГО и ЧС города Благовещенска</t>
  </si>
  <si>
    <t>Государственная программа Амурской области «Развитие сельского хозяйства и регулирования рынков сельскохозяйственной продукции, сырья и продовольствия области»</t>
  </si>
  <si>
    <t>Ответственный исполнитель – управление ЖКХ администрации города Благовещенска</t>
  </si>
  <si>
    <r>
      <t xml:space="preserve"> Государственная программа Амурской области «Развитие образования Амурской области»</t>
    </r>
    <r>
      <rPr>
        <sz val="14"/>
        <color indexed="8"/>
        <rFont val="Times New Roman"/>
        <family val="1"/>
        <charset val="204"/>
      </rPr>
      <t/>
    </r>
  </si>
  <si>
    <t>Государственная программа Амурской области «Экономическое развитие и инновационная экономика Амурской области»</t>
  </si>
  <si>
    <t>Ответственный исполнитель - управление экономического развития и инвестиций администрации города Благовещенска</t>
  </si>
  <si>
    <t>Государственная программа Амурской области "Развитие здравоохранения Амурской области"</t>
  </si>
  <si>
    <t>Ответственный исполнитель - администрация города Благовещенска</t>
  </si>
  <si>
    <t xml:space="preserve">непрограммные расходы ГБ  </t>
  </si>
  <si>
    <t>Государственная программа Амурской области «Повышение эффективности деятельности органов государственной власти и управления Амурской области»</t>
  </si>
  <si>
    <t>Всего:</t>
  </si>
  <si>
    <t>Государственная программа Амурской области "Охрана окружающей среды в Амурской области"</t>
  </si>
  <si>
    <t>Ответственный исполнитель - администрация города Благовещенска в лице управления архитектуры и градостроительства, МУ «ГУКС»</t>
  </si>
  <si>
    <t>утверждена постановлением Правительства АО от 25.09.2013 № 453</t>
  </si>
  <si>
    <t>Между министерством транспорта и дорожного хозяйства Амурской области и администрацией г. Благовещенска заключено соглашение от 17.05.2019 № 203005/с о предоставлении субсидии на осуществление дорожной деятельности в 2019 году. 28.12.2019 г. получено разрешение № 28-Ru 28302000-60-2019 на ввод объекта в эксплуатацию. МУ "ГУКС" выполнены работы по ул. Энтузиастов на объекте "Строительство дорог в районе «5-ой стройки» для обеспечения транспортной инфраструктурой земельных участков, предоставленных многодетным семьям Ι этап": устройство водоотвода; планировка откосов; устройство съездов и примыканий; устройство основания под тротуар; устройство пешеходного ограждения (Дорожный фонд). Муниципальный контракт от 28.05.2018 № 222803 с ООО «СТРОЙУЮТ» на сумму 66 448 450,7 руб. Техническая готовность 100 % от контракта.</t>
  </si>
  <si>
    <t>Ответственный исполнитель - управление ЖКХ администрации города Благовещенска</t>
  </si>
  <si>
    <t>1. Государственная программа Российской Федерации «Обеспечение доступным и комфортным жильём и коммунальными услугами граждан Российской Федерации»</t>
  </si>
  <si>
    <t>Национальный проект «Жилье и городская среда»</t>
  </si>
  <si>
    <t xml:space="preserve">Государственная программа Амурской области «Обеспечение доступным и качественным жильем населения Амурской области» </t>
  </si>
  <si>
    <t>Постановление Правительства РФ от 30.12.2017 N 1710</t>
  </si>
  <si>
    <t>Ответственный исполнитель  – Комитет по управлению имуществом муниципального образования города Благовещенска, МУ "Благовещенский городской архивный и жилищный центр" (сокращенно - МУ "БГАЖЦ")</t>
  </si>
  <si>
    <t xml:space="preserve">Подпрограмма «Переселение граждан из аварийного жилищного фонда на территории города Благовещенска»                                                                                                                                                                      </t>
  </si>
  <si>
    <t>Национальный проект «Образование»</t>
  </si>
  <si>
    <t xml:space="preserve">2. Государственная программа Российской Федерации "Развитие образования" </t>
  </si>
  <si>
    <r>
      <rPr>
        <b/>
        <u/>
        <sz val="14"/>
        <color indexed="8"/>
        <rFont val="Times New Roman"/>
        <family val="1"/>
        <charset val="204"/>
      </rPr>
      <t>2.1. Подпрограмма</t>
    </r>
    <r>
      <rPr>
        <b/>
        <sz val="14"/>
        <color indexed="8"/>
        <rFont val="Times New Roman"/>
        <family val="1"/>
        <charset val="204"/>
      </rPr>
      <t xml:space="preserve"> "Развитие дошкольного и общего образования"</t>
    </r>
  </si>
  <si>
    <t xml:space="preserve">Государственная программа Амурской области "Развитие образования Амурской области" </t>
  </si>
  <si>
    <t>Подпрограмма "Развитие дошкольного, общего и дополнительного образования детей"</t>
  </si>
  <si>
    <t>5. Государственная программа Российской Федерации "Социально-экономическое развитие Дальнего Востока и Байкальского региона"</t>
  </si>
  <si>
    <t>Подпрограмма "Охрана окружающей среды и обеспечение экологической безопасности населения города Благовещенска"</t>
  </si>
  <si>
    <t>Муниципальная программа "Обеспечение безопасности жизнедеятельности населения и территории города Благовещенска на 2015 - 2021 годы"</t>
  </si>
  <si>
    <t>6. Государственная программа Российской Федерации "Развитие транспортной системы"</t>
  </si>
  <si>
    <t>Ответственный исполнитель – администрация города Благовещенска в лице управления архитектуры и градостроительства, МУ "ГУКС"</t>
  </si>
  <si>
    <t>Подпрограмма "Осуществление дорожной деятельности в отношении автомобильных дорог общего пользования местного значения"</t>
  </si>
  <si>
    <t xml:space="preserve">МП ТРАНСПОРТ, ОКС                                                  Срок выполнения - 28.05.18г. / 30.11.19г.Выполнено: 
- восстановление и закрепление трассы по ул. Энтузиастов; 
- срезка кустарника и мелколесья, механизированная разработка грунта, перевозка грунта по ул. Энтузиастов; 
- устройство корыта и рабочего слоя с послойным уплотнением; 
- устройство песчано-гравийного основания с послойным уплотнением; 
- демонтаж сетей ВЛ-10кВ;
- переустройство сетей ВЛ-10кВ; 
- устройство дорожной одежды с послойным уплотнением. 
В настоящее время ведутся работы по ул. Энтузиастов: 
- устройство водоотвода; 
- планировка откосов; 
- устройство металлических труб на съездах; 
- устройство съездов и примыканий; 
- устройство основания под тротуар. 
</t>
  </si>
  <si>
    <t>МП ТРАНСПОРТ, ПРОЧ.РАСХ.</t>
  </si>
  <si>
    <t xml:space="preserve">Ответственный исполнитель – администрация города Благовещенска в лице управления ЖКХ администрации города Благовещенска и управления архитектуры и градостроительства, МУ "ГУКС" </t>
  </si>
  <si>
    <t>Национальный проект «Культура»</t>
  </si>
  <si>
    <r>
      <rPr>
        <b/>
        <u/>
        <sz val="14"/>
        <color indexed="8"/>
        <rFont val="Times New Roman"/>
        <family val="1"/>
        <charset val="204"/>
      </rPr>
      <t xml:space="preserve">1.1. Подпрограмма </t>
    </r>
    <r>
      <rPr>
        <b/>
        <sz val="14"/>
        <color indexed="8"/>
        <rFont val="Times New Roman"/>
        <family val="1"/>
        <charset val="204"/>
      </rPr>
      <t>«Создание условий для обеспечения доступным и комфортным жильем граждан России»</t>
    </r>
  </si>
  <si>
    <r>
      <rPr>
        <b/>
        <u/>
        <sz val="14"/>
        <color indexed="36"/>
        <rFont val="Times New Roman"/>
        <family val="1"/>
        <charset val="204"/>
      </rPr>
      <t>Освоение средств ОБ составляет 100 %</t>
    </r>
    <r>
      <rPr>
        <sz val="14"/>
        <color indexed="36"/>
        <rFont val="Times New Roman"/>
        <family val="1"/>
        <charset val="204"/>
      </rPr>
      <t xml:space="preserve">. </t>
    </r>
    <r>
      <rPr>
        <sz val="14"/>
        <color indexed="17"/>
        <rFont val="Times New Roman"/>
        <family val="1"/>
        <charset val="204"/>
      </rPr>
      <t xml:space="preserve">Между администрацией города Благовещенска и министерством культуры и национальной политики Амурской области заключены </t>
    </r>
    <r>
      <rPr>
        <b/>
        <sz val="14"/>
        <color indexed="17"/>
        <rFont val="Times New Roman"/>
        <family val="1"/>
        <charset val="204"/>
      </rPr>
      <t>соглашения</t>
    </r>
    <r>
      <rPr>
        <sz val="14"/>
        <color indexed="17"/>
        <rFont val="Times New Roman"/>
        <family val="1"/>
        <charset val="204"/>
      </rPr>
      <t xml:space="preserve">: </t>
    </r>
    <r>
      <rPr>
        <b/>
        <sz val="14"/>
        <color indexed="17"/>
        <rFont val="Times New Roman"/>
        <family val="1"/>
        <charset val="204"/>
      </rPr>
      <t>1)</t>
    </r>
    <r>
      <rPr>
        <sz val="14"/>
        <color indexed="17"/>
        <rFont val="Times New Roman"/>
        <family val="1"/>
        <charset val="204"/>
      </rPr>
      <t xml:space="preserve"> от 13.06.2019 № 10701000-1-2019-008 о предоставлении в 2019 году </t>
    </r>
    <r>
      <rPr>
        <b/>
        <sz val="14"/>
        <color indexed="17"/>
        <rFont val="Times New Roman"/>
        <family val="1"/>
        <charset val="204"/>
      </rPr>
      <t>иного межбюджетного трансферта</t>
    </r>
    <r>
      <rPr>
        <sz val="14"/>
        <color indexed="17"/>
        <rFont val="Times New Roman"/>
        <family val="1"/>
        <charset val="204"/>
      </rPr>
      <t xml:space="preserve">, имеющего целевое назначение, на сумму 5 000,0 тыс. руб. от общего объема бюджетных ассигнований, предусматриваемых в бюджете города на финансовое обеспечение расходных обязательств - 5 478,5 тыс. руб. </t>
    </r>
    <r>
      <rPr>
        <i/>
        <sz val="14"/>
        <color indexed="17"/>
        <rFont val="Times New Roman"/>
        <family val="1"/>
        <charset val="204"/>
      </rPr>
      <t>(уровень софинансирования, 91,27 %)</t>
    </r>
    <r>
      <rPr>
        <sz val="14"/>
        <color indexed="17"/>
        <rFont val="Times New Roman"/>
        <family val="1"/>
        <charset val="204"/>
      </rPr>
      <t xml:space="preserve">. Достигнутый результат - </t>
    </r>
    <r>
      <rPr>
        <b/>
        <sz val="14"/>
        <color indexed="17"/>
        <rFont val="Times New Roman"/>
        <family val="1"/>
        <charset val="204"/>
      </rPr>
      <t xml:space="preserve">модернизирована (переоснащена) «Муниципальная молодежная библиотека им. А.П. Чехова» МБУК «МИБС» по модельному стандарту </t>
    </r>
    <r>
      <rPr>
        <sz val="14"/>
        <color indexed="17"/>
        <rFont val="Times New Roman"/>
        <family val="1"/>
        <charset val="204"/>
      </rPr>
      <t>(пополнен фонд библиотеки, приобретены мебель и оборудование, проведен текущий ремонт и ремонт цоколя и крыльца по адресу ул. Комсомольская 3);</t>
    </r>
    <r>
      <rPr>
        <b/>
        <sz val="14"/>
        <color indexed="17"/>
        <rFont val="Times New Roman"/>
        <family val="1"/>
        <charset val="204"/>
      </rPr>
      <t xml:space="preserve"> 2)</t>
    </r>
    <r>
      <rPr>
        <sz val="14"/>
        <color indexed="17"/>
        <rFont val="Times New Roman"/>
        <family val="1"/>
        <charset val="204"/>
      </rPr>
      <t xml:space="preserve"> от 10.06.2019 № 12 о реализации национального проекта «Культура» на территории муниципального образования города Благовещенска (осуществление мероприятий, направленных на обеспечение достижения целей, целевых и дополнительных показателей и результатов НП «Культура» и РП Амурской области «Культурная среда», «Творческие люди», «Цифровая культура»). Срок действия соглашения: до 31.12.2024. </t>
    </r>
    <r>
      <rPr>
        <b/>
        <sz val="14"/>
        <color indexed="17"/>
        <rFont val="Times New Roman"/>
        <family val="1"/>
        <charset val="204"/>
      </rPr>
      <t>В рамках соглашения за 2019 год достигнуты следующие показатели:</t>
    </r>
    <r>
      <rPr>
        <sz val="14"/>
        <color indexed="17"/>
        <rFont val="Times New Roman"/>
        <family val="1"/>
        <charset val="204"/>
      </rPr>
      <t xml:space="preserve"> 1) Количество посещений общедоступных (публичных) библиотек - 276,82 тыс. чел. (при плане на 2019 год - 222,3); 2) Прирост посещений общедоступных (публичных) библиотек - 125,99 % (при плане на 2019 год - 101,18); 3) Количество посещений культурно-массовых мероприятий клубов и домов культуры - 37,08 тыс. чел. (при плане на 2019 год - 36,67); 4) Прирост посещений культурно-массовых мероприятий клубов и домов культуры - 104,06 % (при плане на 2019 год - 102,93); 5) Количество участников клубных формирований - 2,259 тыс. чел. (при плане на 2019 год - 2,101); 6) Прирост участников клубных формирований  -107,57 % (при плане на 2019 год - 100,06); 7)Количество посещений парков культуры и отдыха - 0, 680 тыс. чел. (при плане на 2019 год - 0,680): 8) Количество посещений парков культуры и отдыха -  68 200% (при плане на 2019 год – 68 000); 9) Количество учащихся ДШИ - 1,787 тыс. чел. (при плане на 2019 год – 1,431); 10) Прирост учащихся ДШИ - 127,2 % (при плане на 2019 год – 101,86); 11) Прирост обращений к цифровым ресурсам – 3 510 % (при плане на 2019 год – 160).
</t>
    </r>
  </si>
  <si>
    <r>
      <rPr>
        <b/>
        <u/>
        <sz val="14"/>
        <color indexed="36"/>
        <rFont val="Times New Roman"/>
        <family val="1"/>
        <charset val="204"/>
      </rPr>
      <t>Освоение средств ОБ составляет 57,6%.</t>
    </r>
    <r>
      <rPr>
        <sz val="14"/>
        <color indexed="36"/>
        <rFont val="Times New Roman"/>
        <family val="1"/>
        <charset val="204"/>
      </rPr>
      <t xml:space="preserve"> Между администрацией города Благовещенска и министерством жилищно-коммунального хозяйства Амурской области заключено соглашение от 10.04.2020 № 01-39/3354 о предоставлении субсидии на софинансирование мероприятий, направленных на модернизацию коммунальной инфраструктуры. </t>
    </r>
  </si>
  <si>
    <r>
      <rPr>
        <b/>
        <u/>
        <sz val="14"/>
        <color indexed="36"/>
        <rFont val="Times New Roman"/>
        <family val="1"/>
        <charset val="204"/>
      </rPr>
      <t>Освоение средств ОБ составляет 0,6 %.</t>
    </r>
    <r>
      <rPr>
        <sz val="14"/>
        <color indexed="36"/>
        <rFont val="Times New Roman"/>
        <family val="1"/>
        <charset val="204"/>
      </rPr>
      <t xml:space="preserve"> Между администрацией города Благовещенска и министерством жилищно-коммунального хозяйства Амурской области заключено соглашение от 10.04.2020 № 01-39/3354 о предоставлении субсидии на софинансирование мероприятий, направленных на модернизацию коммунальной инфраструктуры, </t>
    </r>
  </si>
  <si>
    <r>
      <rPr>
        <b/>
        <u/>
        <sz val="14"/>
        <color indexed="36"/>
        <rFont val="Times New Roman"/>
        <family val="1"/>
        <charset val="204"/>
      </rPr>
      <t>Освоение средств ОБ составляет 57,6%.</t>
    </r>
    <r>
      <rPr>
        <sz val="14"/>
        <color indexed="36"/>
        <rFont val="Times New Roman"/>
        <family val="1"/>
        <charset val="204"/>
      </rPr>
      <t xml:space="preserve"> Между администрацией города Благовещенска и министерством транспорта и дорожного хозяйства Амурской области заключено соглашение от 29.04.2020 № 271-04/с о предоставлении в 2020 году из областного бюджета субсидии на софинансирование расходов по осуществлению дорожной деятельности в отношении автомобильных дорог местного значения и сооружений на них в размере 602 135,9 тыс.руб. от общего объема бюджетных ассигнований, предусматриваемых в бюджете города на финансовое обеспечение расходных обязательств - 640 570,1 тыс. руб. В рамках мероприятия средства запланированы на: </t>
    </r>
    <r>
      <rPr>
        <b/>
        <sz val="14"/>
        <color indexed="36"/>
        <rFont val="Times New Roman"/>
        <family val="1"/>
        <charset val="204"/>
      </rPr>
      <t>1) развитие улично-дорожной сети</t>
    </r>
    <r>
      <rPr>
        <sz val="14"/>
        <color indexed="36"/>
        <rFont val="Times New Roman"/>
        <family val="1"/>
        <charset val="204"/>
      </rPr>
      <t xml:space="preserve"> (ремонт тротуаров, автомобильных стоянок, автобусных остановок , проездов,УДС, внутриквартальных проездов, ливневой канализации, кабельной канализации, устройство наружного освещения, пешеходных ограждений, островков безопасности; модернизация светофорных объектов, сетей наружнего освещения, восстановление средств организации дорожного движения, нанесение дорожной разметки холодным пластиком со светоотражающими элементами, содержание 23 камер видеофиксации, аварийно-восстановительные работы); </t>
    </r>
    <r>
      <rPr>
        <b/>
        <sz val="14"/>
        <color indexed="36"/>
        <rFont val="Times New Roman"/>
        <family val="1"/>
        <charset val="204"/>
      </rPr>
      <t>2) выполнение научно-исследовательских работ по разработке КСОДД; 3) капитальный ремонт автомобильного моста через р.Зея</t>
    </r>
    <r>
      <rPr>
        <sz val="14"/>
        <color indexed="36"/>
        <rFont val="Times New Roman"/>
        <family val="1"/>
        <charset val="204"/>
      </rPr>
      <t xml:space="preserve"> (проектирование), аварийно-восстановительные работы автодорожного моста  через р.Зея, выполнение работ по устройству водопропускного сооружения в с.Верхнеблаговещенское; </t>
    </r>
    <r>
      <rPr>
        <b/>
        <sz val="14"/>
        <color indexed="36"/>
        <rFont val="Times New Roman"/>
        <family val="1"/>
        <charset val="204"/>
      </rPr>
      <t>4) диагностика и оценка транспортно-эксплуатационного состояния автомобильных дорог.</t>
    </r>
    <r>
      <rPr>
        <sz val="14"/>
        <color indexed="17"/>
        <rFont val="Times New Roman"/>
        <family val="1"/>
        <charset val="204"/>
      </rPr>
      <t xml:space="preserve">
</t>
    </r>
  </si>
  <si>
    <r>
      <rPr>
        <b/>
        <u/>
        <sz val="14"/>
        <color indexed="36"/>
        <rFont val="Times New Roman"/>
        <family val="1"/>
        <charset val="204"/>
      </rPr>
      <t xml:space="preserve">Освоение средств ОБ составляет 0%. </t>
    </r>
    <r>
      <rPr>
        <sz val="14"/>
        <color indexed="36"/>
        <rFont val="Times New Roman"/>
        <family val="1"/>
        <charset val="204"/>
      </rPr>
      <t xml:space="preserve"> В настоящее время управлением образования города Благовещенска разрабатываются нормативно- правовые акты по исполнению данного мероприятия.
</t>
    </r>
  </si>
  <si>
    <r>
      <t xml:space="preserve">Создание условий для осуществления присмотра и ухода за детьми в возрасте от 1,5 до 3 лет, </t>
    </r>
    <r>
      <rPr>
        <b/>
        <sz val="14"/>
        <rFont val="Times New Roman"/>
        <family val="1"/>
        <charset val="204"/>
      </rPr>
      <t>всего</t>
    </r>
  </si>
  <si>
    <r>
      <t xml:space="preserve">Капитальные вложения в объекты муниципальной собственности (Берегоукрепление и реконструкция набережной р.Амур, г.Благовещенск (4-й этап строительства: 2 пусковой комплекс (участок № 10), </t>
    </r>
    <r>
      <rPr>
        <b/>
        <sz val="14"/>
        <rFont val="Times New Roman"/>
        <family val="1"/>
        <charset val="204"/>
      </rPr>
      <t>всего</t>
    </r>
  </si>
  <si>
    <r>
      <rPr>
        <b/>
        <u/>
        <sz val="14"/>
        <color indexed="36"/>
        <rFont val="Times New Roman"/>
        <family val="1"/>
        <charset val="204"/>
      </rPr>
      <t>Освоение средств ОБ составляет 38,2%.</t>
    </r>
    <r>
      <rPr>
        <sz val="14"/>
        <color indexed="36"/>
        <rFont val="Times New Roman"/>
        <family val="1"/>
        <charset val="204"/>
      </rPr>
      <t xml:space="preserve"> </t>
    </r>
    <r>
      <rPr>
        <sz val="14"/>
        <color indexed="10"/>
        <rFont val="Times New Roman"/>
        <family val="1"/>
        <charset val="204"/>
      </rPr>
      <t xml:space="preserve"> Между администрацией города Благовещенска и министерством строительства и архитектуры Амурской области заключено соглашение от 14.11.2019 № 3 о предоставлении в 2019-2021 годах субсидии на софинансирование капитальных вложений в объекты муниципальной собственности на сумму 367 501,2 тыс. руб. (в том числе: в 2019 г.-25 000,0 тыс. руб., в 2020 г.-165 848,9 тыс. руб., в 2021 г.-176 652,3 тыс. руб.) от общего объема бюджетных ассигнований - 390 678,8 тыс. руб. (в том числе: </t>
    </r>
    <r>
      <rPr>
        <b/>
        <sz val="14"/>
        <color indexed="10"/>
        <rFont val="Times New Roman"/>
        <family val="1"/>
        <charset val="204"/>
      </rPr>
      <t>в 2019 г.-26 315,8 тыс. руб.</t>
    </r>
    <r>
      <rPr>
        <sz val="14"/>
        <color indexed="10"/>
        <rFont val="Times New Roman"/>
        <family val="1"/>
        <charset val="204"/>
      </rPr>
      <t xml:space="preserve">, в 2020 г.-176 435,0 тыс. руб., в 2021 г.-187 928,0 тыс. руб.), </t>
    </r>
    <r>
      <rPr>
        <i/>
        <sz val="14"/>
        <color indexed="10"/>
        <rFont val="Times New Roman"/>
        <family val="1"/>
        <charset val="204"/>
      </rPr>
      <t>уровень софинансирования в 2019 г.-95%, в 2020-2021 гг.-94%.</t>
    </r>
    <r>
      <rPr>
        <sz val="14"/>
        <color indexed="10"/>
        <rFont val="Times New Roman"/>
        <family val="1"/>
        <charset val="204"/>
      </rPr>
      <t xml:space="preserve"> Показатели результативности: техническая готовность объекта капитального строительства - 100% и ввод объекта в эксплутацию - 1ед. в 2021 году. МУ «ГУКС» заключен муниципальный контракт от 27.11.2019 №0537/2019 на выполнение работ по строительству 2 пускового комплекса участка №10 объекта «Берегоукрепление и реконструкция набережной р. Амур, г. Благовещенск» на сумму 384 312,6 тыс.руб. с ООО «Надежда» и осуществлено авансирование. </t>
    </r>
    <r>
      <rPr>
        <b/>
        <sz val="14"/>
        <color indexed="10"/>
        <rFont val="Times New Roman"/>
        <family val="1"/>
        <charset val="204"/>
      </rPr>
      <t>Срок окончания выполнения работ – 30.11.2021.</t>
    </r>
  </si>
  <si>
    <t>Плановый объем финансирования предусмотрен на строительство 1 очереди 1 пускового комплекса участка № 5 в составе 3-го этапа строительства объекта «Берегоукрепление и реконструкция набережной р. Амур, г. Благовещенск».</t>
  </si>
  <si>
    <t>Выравнивание обеспеченности муниципальных образований по реализации ими отдельных расходных обязательств</t>
  </si>
  <si>
    <r>
      <rPr>
        <b/>
        <u/>
        <sz val="14"/>
        <color indexed="36"/>
        <rFont val="Times New Roman"/>
        <family val="1"/>
        <charset val="204"/>
      </rPr>
      <t xml:space="preserve">Освоение средств ОБ составляет 84,4%. </t>
    </r>
    <r>
      <rPr>
        <sz val="14"/>
        <color indexed="17"/>
        <rFont val="Times New Roman"/>
        <family val="1"/>
        <charset val="204"/>
      </rPr>
      <t/>
    </r>
  </si>
  <si>
    <r>
      <rPr>
        <b/>
        <u/>
        <sz val="14"/>
        <color indexed="36"/>
        <rFont val="Times New Roman"/>
        <family val="1"/>
        <charset val="204"/>
      </rPr>
      <t>Освоение средств ОБ составляет 32,7 %.</t>
    </r>
    <r>
      <rPr>
        <sz val="14"/>
        <color indexed="36"/>
        <rFont val="Times New Roman"/>
        <family val="1"/>
        <charset val="204"/>
      </rPr>
      <t xml:space="preserve"> </t>
    </r>
    <r>
      <rPr>
        <sz val="14"/>
        <color indexed="17"/>
        <rFont val="Times New Roman"/>
        <family val="1"/>
        <charset val="204"/>
      </rPr>
      <t/>
    </r>
  </si>
  <si>
    <r>
      <rPr>
        <b/>
        <u/>
        <sz val="14"/>
        <color indexed="36"/>
        <rFont val="Times New Roman"/>
        <family val="1"/>
        <charset val="204"/>
      </rPr>
      <t>Освоение средств ОБ составляет 85,6 %.</t>
    </r>
    <r>
      <rPr>
        <sz val="14"/>
        <color indexed="36"/>
        <rFont val="Times New Roman"/>
        <family val="1"/>
        <charset val="204"/>
      </rPr>
      <t xml:space="preserve"> </t>
    </r>
  </si>
  <si>
    <r>
      <rPr>
        <b/>
        <u/>
        <sz val="14"/>
        <color indexed="36"/>
        <rFont val="Times New Roman"/>
        <family val="1"/>
        <charset val="204"/>
      </rPr>
      <t>Освоение средств ОБ составляет 31,2%.</t>
    </r>
    <r>
      <rPr>
        <sz val="14"/>
        <color indexed="36"/>
        <rFont val="Times New Roman"/>
        <family val="1"/>
        <charset val="204"/>
      </rPr>
      <t xml:space="preserve"> </t>
    </r>
  </si>
  <si>
    <r>
      <rPr>
        <b/>
        <u/>
        <sz val="14"/>
        <color indexed="36"/>
        <rFont val="Times New Roman"/>
        <family val="1"/>
        <charset val="204"/>
      </rPr>
      <t xml:space="preserve">Освоение средств ОБ составляет 78,5%. </t>
    </r>
    <r>
      <rPr>
        <sz val="14"/>
        <color indexed="36"/>
        <rFont val="Times New Roman"/>
        <family val="1"/>
        <charset val="204"/>
      </rPr>
      <t xml:space="preserve"> </t>
    </r>
  </si>
  <si>
    <r>
      <rPr>
        <b/>
        <u/>
        <sz val="14"/>
        <color indexed="36"/>
        <rFont val="Times New Roman"/>
        <family val="1"/>
        <charset val="204"/>
      </rPr>
      <t xml:space="preserve">Освоение средств ФБ составляет 45,2 %, ОБ 100 %. </t>
    </r>
    <r>
      <rPr>
        <sz val="14"/>
        <color indexed="17"/>
        <rFont val="Times New Roman"/>
        <family val="1"/>
        <charset val="204"/>
      </rPr>
      <t xml:space="preserve"> </t>
    </r>
  </si>
  <si>
    <t>Освоение средств ФБ составляет 100%,  ОБ - 49,1%.</t>
  </si>
  <si>
    <r>
      <rPr>
        <b/>
        <u/>
        <sz val="14"/>
        <color indexed="36"/>
        <rFont val="Times New Roman"/>
        <family val="1"/>
        <charset val="204"/>
      </rPr>
      <t>Освоение средств ОБ составляет 100 %</t>
    </r>
    <r>
      <rPr>
        <sz val="14"/>
        <color indexed="36"/>
        <rFont val="Times New Roman"/>
        <family val="1"/>
        <charset val="204"/>
      </rPr>
      <t xml:space="preserve">. </t>
    </r>
    <r>
      <rPr>
        <sz val="14"/>
        <color indexed="17"/>
        <rFont val="Times New Roman"/>
        <family val="1"/>
        <charset val="204"/>
      </rPr>
      <t xml:space="preserve">
</t>
    </r>
  </si>
  <si>
    <t xml:space="preserve">Освоение средств ОБ  составляет 26%. </t>
  </si>
  <si>
    <r>
      <rPr>
        <b/>
        <u/>
        <sz val="14"/>
        <color indexed="36"/>
        <rFont val="Times New Roman"/>
        <family val="1"/>
        <charset val="204"/>
      </rPr>
      <t xml:space="preserve">Освоение средств ОБ составляет 10,8%. </t>
    </r>
    <r>
      <rPr>
        <sz val="14"/>
        <color indexed="17"/>
        <rFont val="Times New Roman"/>
        <family val="1"/>
        <charset val="204"/>
      </rPr>
      <t/>
    </r>
  </si>
  <si>
    <r>
      <rPr>
        <b/>
        <u/>
        <sz val="14"/>
        <color indexed="36"/>
        <rFont val="Times New Roman"/>
        <family val="1"/>
        <charset val="204"/>
      </rPr>
      <t>Освоение средств ОБ составляет 66,3%.</t>
    </r>
    <r>
      <rPr>
        <sz val="14"/>
        <color indexed="36"/>
        <rFont val="Times New Roman"/>
        <family val="1"/>
        <charset val="204"/>
      </rPr>
      <t xml:space="preserve"> </t>
    </r>
  </si>
  <si>
    <r>
      <rPr>
        <b/>
        <u/>
        <sz val="14"/>
        <color indexed="36"/>
        <rFont val="Times New Roman"/>
        <family val="1"/>
        <charset val="204"/>
      </rPr>
      <t>Освоение средств ОБ составляет 84,8%.</t>
    </r>
    <r>
      <rPr>
        <sz val="14"/>
        <color indexed="17"/>
        <rFont val="Times New Roman"/>
        <family val="1"/>
        <charset val="204"/>
      </rPr>
      <t xml:space="preserve"> </t>
    </r>
    <r>
      <rPr>
        <sz val="14"/>
        <color indexed="36"/>
        <rFont val="Times New Roman"/>
        <family val="1"/>
        <charset val="204"/>
      </rPr>
      <t>За январь-октябрь 2020 года отловлено 134 безнадзорных животных. 07.10.2020 заключен муниципальный контракт на отлов, транспортировку, учет, содержание отловленных животных без владельцев на территории городского округа города Благовещенска и возврат содержащихся животных на прежнее место их обитания в количестве 25 штук за счет средств городского бюджета с начальной максимальной ценой 399,8 тыс.руб. с Амурским фондом помощи животным «Горячие сердца».</t>
    </r>
  </si>
  <si>
    <r>
      <rPr>
        <b/>
        <u/>
        <sz val="14"/>
        <color indexed="36"/>
        <rFont val="Times New Roman"/>
        <family val="1"/>
        <charset val="204"/>
      </rPr>
      <t>Освоение средств ОБ составляет 17,6%.</t>
    </r>
    <r>
      <rPr>
        <sz val="14"/>
        <color indexed="17"/>
        <rFont val="Times New Roman"/>
        <family val="1"/>
        <charset val="204"/>
      </rPr>
      <t xml:space="preserve"> </t>
    </r>
  </si>
  <si>
    <r>
      <rPr>
        <b/>
        <u/>
        <sz val="14"/>
        <color indexed="36"/>
        <rFont val="Times New Roman"/>
        <family val="1"/>
        <charset val="204"/>
      </rPr>
      <t>Освоение средств ОБ составляет 27,5%.</t>
    </r>
    <r>
      <rPr>
        <sz val="14"/>
        <color indexed="36"/>
        <rFont val="Times New Roman"/>
        <family val="1"/>
        <charset val="204"/>
      </rPr>
      <t xml:space="preserve"> Между администрацией города Благовещенска и министерством образования и науки Амурской области заключено соглашение от 14.02.2020 № 1/МРСДО о предоставлении в 2020 году</t>
    </r>
    <r>
      <rPr>
        <sz val="14"/>
        <color indexed="17"/>
        <rFont val="Times New Roman"/>
        <family val="1"/>
        <charset val="204"/>
      </rPr>
      <t xml:space="preserve"> </t>
    </r>
  </si>
  <si>
    <r>
      <rPr>
        <b/>
        <u/>
        <sz val="14"/>
        <color indexed="36"/>
        <rFont val="Times New Roman"/>
        <family val="1"/>
        <charset val="204"/>
      </rPr>
      <t>Освоение средств ОБ составляет 60,6%.</t>
    </r>
    <r>
      <rPr>
        <b/>
        <u/>
        <sz val="14"/>
        <color indexed="17"/>
        <rFont val="Times New Roman"/>
        <family val="1"/>
        <charset val="204"/>
      </rPr>
      <t xml:space="preserve"> </t>
    </r>
    <r>
      <rPr>
        <sz val="14"/>
        <color indexed="36"/>
        <rFont val="Times New Roman"/>
        <family val="1"/>
        <charset val="204"/>
      </rPr>
      <t>По состоянию на 01.11.2020 предоставлено бесплатное питание 385 детям с ограниченными возможностями здоровья.</t>
    </r>
  </si>
  <si>
    <r>
      <rPr>
        <b/>
        <u/>
        <sz val="14"/>
        <color indexed="36"/>
        <rFont val="Times New Roman"/>
        <family val="1"/>
        <charset val="204"/>
      </rPr>
      <t>Освоение средств ОБ составляет 38,2%.</t>
    </r>
    <r>
      <rPr>
        <sz val="14"/>
        <color indexed="36"/>
        <rFont val="Times New Roman"/>
        <family val="1"/>
        <charset val="204"/>
      </rPr>
      <t xml:space="preserve"> </t>
    </r>
    <r>
      <rPr>
        <sz val="14"/>
        <color indexed="10"/>
        <rFont val="Times New Roman"/>
        <family val="1"/>
        <charset val="204"/>
      </rPr>
      <t xml:space="preserve"> </t>
    </r>
  </si>
  <si>
    <t xml:space="preserve">Освоение средств ОБ составляет 63,3%.  </t>
  </si>
  <si>
    <r>
      <rPr>
        <b/>
        <u/>
        <sz val="14"/>
        <color indexed="36"/>
        <rFont val="Times New Roman"/>
        <family val="1"/>
        <charset val="204"/>
      </rPr>
      <t>Освоение средств ОБ составляет 100%.</t>
    </r>
    <r>
      <rPr>
        <sz val="14"/>
        <color indexed="17"/>
        <rFont val="Times New Roman"/>
        <family val="1"/>
        <charset val="204"/>
      </rPr>
      <t xml:space="preserve"> </t>
    </r>
  </si>
  <si>
    <t>Информация об участии города Благовещенска в государственных программах Российской Федерации и Амурской области за январь-октябрь 2020 года</t>
  </si>
  <si>
    <r>
      <rPr>
        <sz val="14"/>
        <color indexed="8"/>
        <rFont val="Times New Roman"/>
        <family val="1"/>
        <charset val="204"/>
      </rPr>
      <t xml:space="preserve">Реализация мероприятий по обеспечению жильём молодых семей, </t>
    </r>
    <r>
      <rPr>
        <b/>
        <sz val="14"/>
        <color indexed="8"/>
        <rFont val="Times New Roman"/>
        <family val="1"/>
        <charset val="204"/>
      </rPr>
      <t xml:space="preserve">всего </t>
    </r>
  </si>
  <si>
    <r>
      <t xml:space="preserve">Создание новых мест в общеобразовательных организациях, </t>
    </r>
    <r>
      <rPr>
        <b/>
        <sz val="14"/>
        <color indexed="8"/>
        <rFont val="Times New Roman"/>
        <family val="1"/>
        <charset val="204"/>
      </rPr>
      <t>всего</t>
    </r>
  </si>
  <si>
    <t>Финансовое обеспечение государственных полномочий по проведению текущего или капитального ремонта жилых помещений, расположенных на территории области и принадлежащих на праве собственности детям-сиротам и детям, оставшимся без попечения родителей, лицам из их числа</t>
  </si>
  <si>
    <r>
      <t xml:space="preserve">Капитальные вложения в объекты муниципальной собственности (Берегоукрепление и реконструкция набережной р.Амур, г. Благовещенск (4-й этап строительства: 1 пусковой комплекс, 2 пусковой комплекс, 3 пусковой комплекс (участок № 10)), завершение строительства 2 очереди 1 пускового комплекса участка № 5, 2 пускового комплекса участка № 5 и участка № 6 в составе 3-го этапа строительства объекта), </t>
    </r>
    <r>
      <rPr>
        <b/>
        <sz val="14"/>
        <rFont val="Times New Roman"/>
        <family val="1"/>
        <charset val="204"/>
      </rPr>
      <t>всего</t>
    </r>
  </si>
  <si>
    <r>
      <t>Обеспечение бесплатным двухразовым питанием детей с ограниченными возможностями здоровья, обучающихся в муниципальных общеобразовательных организациях, в</t>
    </r>
    <r>
      <rPr>
        <b/>
        <sz val="14"/>
        <rFont val="Times New Roman"/>
        <family val="1"/>
        <charset val="204"/>
      </rPr>
      <t>сего</t>
    </r>
  </si>
  <si>
    <r>
      <t xml:space="preserve">Финансовое обеспечение </t>
    </r>
    <r>
      <rPr>
        <b/>
        <sz val="14"/>
        <rFont val="Times New Roman"/>
        <family val="1"/>
        <charset val="204"/>
      </rPr>
      <t>государственных полномочий</t>
    </r>
    <r>
      <rPr>
        <sz val="14"/>
        <rFont val="Times New Roman"/>
        <family val="1"/>
        <charset val="204"/>
      </rPr>
      <t xml:space="preserve"> по организации и осуществлению деятельности по опеке и попечительству в отношении несовершеннолетних лиц, </t>
    </r>
    <r>
      <rPr>
        <b/>
        <sz val="14"/>
        <rFont val="Times New Roman"/>
        <family val="1"/>
        <charset val="204"/>
      </rPr>
      <t>всего</t>
    </r>
  </si>
  <si>
    <r>
      <t xml:space="preserve">Создание условий для осуществления присмотра и ухода за детьми в возрасте от 1,5 до 3 лет (субсидия негосударственным организациям, осуществляющим образовательную деятельность, и индивидуальным предпринимателям, осуществляющим образовательную деятельность по образовательным программам дошкольного образования), </t>
    </r>
    <r>
      <rPr>
        <b/>
        <sz val="14"/>
        <rFont val="Times New Roman"/>
        <family val="1"/>
        <charset val="204"/>
      </rPr>
      <t>всего</t>
    </r>
  </si>
  <si>
    <t>Капитальные вложения в объекты муниципальной собственности (Берегоукрепление и реконструкция набережной р. Амур, г. Благовещенск (1 очередь 1 пускового комплекса участка № 5 в составе 3-го этапа строительства объекта))</t>
  </si>
  <si>
    <t xml:space="preserve">Подпрограмма «Улучшение жилищных условий отдельных категорий граждан, проживающих на территории города Благовещенска»                                                                                                                                                                      </t>
  </si>
  <si>
    <t>Финансовое обеспечение предоставления гражданам, стоящим на учете, мер социальной поддержки в виде единовременной денежной выплаты для улучшения жилищных условий, приобретения земельного участка для индивидуального жилищного строительства, всего</t>
  </si>
  <si>
    <r>
      <rPr>
        <b/>
        <i/>
        <sz val="14"/>
        <rFont val="Times New Roman"/>
        <family val="1"/>
        <charset val="204"/>
      </rPr>
      <t>областной бюджет</t>
    </r>
  </si>
  <si>
    <t>Финансовое обеспечение расходов, связанных с созданием и содержанием дорожного патруля, всего</t>
  </si>
  <si>
    <t xml:space="preserve">3. Государственная программа Российской Федерации "Социальная поддержка граждан" </t>
  </si>
  <si>
    <r>
      <rPr>
        <b/>
        <u/>
        <sz val="14"/>
        <rFont val="Times New Roman"/>
        <family val="1"/>
        <charset val="204"/>
      </rPr>
      <t>3.1. Подпрограмма</t>
    </r>
    <r>
      <rPr>
        <b/>
        <sz val="14"/>
        <rFont val="Times New Roman"/>
        <family val="1"/>
        <charset val="204"/>
      </rPr>
      <t xml:space="preserve"> "Обеспечение государственной поддержки семей, имеющих детей"</t>
    </r>
  </si>
  <si>
    <t>Подпрограмма "Переселение граждан из аварийного жилищного фонда на территории города Благовещенска"</t>
  </si>
  <si>
    <t>Переселение из аварийного жилищного фонда, признанного таковым на 01.01.2012</t>
  </si>
  <si>
    <t>5. Государственная программа Российской Федерации "Развитие транспортной системы"</t>
  </si>
  <si>
    <r>
      <rPr>
        <b/>
        <u/>
        <sz val="14"/>
        <color indexed="8"/>
        <rFont val="Times New Roman"/>
        <family val="1"/>
        <charset val="204"/>
      </rPr>
      <t>5.1. Подпрограмма</t>
    </r>
    <r>
      <rPr>
        <b/>
        <sz val="14"/>
        <color indexed="8"/>
        <rFont val="Times New Roman"/>
        <family val="1"/>
        <charset val="204"/>
      </rPr>
      <t xml:space="preserve"> "Дорожное хозяйство"</t>
    </r>
  </si>
  <si>
    <t>Ответственный исполнитель – администрация города Благовещенска в лице управления архитектуры и градостроительства, МУ "ГУКС", управление ЖКХ города Благовещенска</t>
  </si>
  <si>
    <r>
      <rPr>
        <b/>
        <u/>
        <sz val="14"/>
        <color indexed="8"/>
        <rFont val="Times New Roman"/>
        <family val="1"/>
        <charset val="204"/>
      </rPr>
      <t>Подпрограмма</t>
    </r>
    <r>
      <rPr>
        <b/>
        <sz val="14"/>
        <color indexed="8"/>
        <rFont val="Times New Roman"/>
        <family val="1"/>
        <charset val="204"/>
      </rPr>
      <t xml:space="preserve"> "Обеспечение реализации основных направлений государственной политики в сфере реализации государственной программы"</t>
    </r>
  </si>
  <si>
    <t>Подпрограмма "Библиотечное обслуживание"</t>
  </si>
  <si>
    <t>Государственная программа "Обеспечение доступным и качественным жильем населения Амурской области"</t>
  </si>
  <si>
    <r>
      <rPr>
        <b/>
        <u/>
        <sz val="14"/>
        <color indexed="8"/>
        <rFont val="Times New Roman"/>
        <family val="1"/>
        <charset val="204"/>
      </rPr>
      <t>Подпрограмма</t>
    </r>
    <r>
      <rPr>
        <b/>
        <sz val="14"/>
        <color indexed="8"/>
        <rFont val="Times New Roman"/>
        <family val="1"/>
        <charset val="204"/>
      </rPr>
      <t xml:space="preserve"> "Стимулирование развития жилищного строительства на территории области"</t>
    </r>
  </si>
  <si>
    <t>Региональный проект Амурской области "Жилье"</t>
  </si>
  <si>
    <t>Федеральный проект "Жилье"</t>
  </si>
  <si>
    <t>Ответственный исполнитель – управление архитектуры и градостроительства, МУ «ГУКС»</t>
  </si>
  <si>
    <t xml:space="preserve">Ответственный исполнитель - управление ЖКХ города Благовещенска </t>
  </si>
  <si>
    <t>Ремонт жилых помещений ветеранов Великой Отечественной войны</t>
  </si>
  <si>
    <r>
      <rPr>
        <b/>
        <u/>
        <sz val="14"/>
        <color indexed="8"/>
        <rFont val="Times New Roman"/>
        <family val="1"/>
        <charset val="204"/>
      </rPr>
      <t>Подпрограмма</t>
    </r>
    <r>
      <rPr>
        <b/>
        <sz val="14"/>
        <color indexed="8"/>
        <rFont val="Times New Roman"/>
        <family val="1"/>
        <charset val="204"/>
      </rPr>
      <t xml:space="preserve"> «Улучшение жилищных условий»  </t>
    </r>
  </si>
  <si>
    <r>
      <rPr>
        <b/>
        <u/>
        <sz val="14"/>
        <color indexed="8"/>
        <rFont val="Times New Roman"/>
        <family val="1"/>
        <charset val="204"/>
      </rPr>
      <t>Подпрограмма</t>
    </r>
    <r>
      <rPr>
        <b/>
        <sz val="14"/>
        <color indexed="8"/>
        <rFont val="Times New Roman"/>
        <family val="1"/>
        <charset val="204"/>
      </rPr>
      <t xml:space="preserve"> «Улучшение жилищных условий отдельных категорий граждан, проживающих на территории области
» </t>
    </r>
    <r>
      <rPr>
        <sz val="14"/>
        <color indexed="8"/>
        <rFont val="Times New Roman"/>
        <family val="1"/>
        <charset val="204"/>
      </rPr>
      <t xml:space="preserve">                                                                                                                                                                     </t>
    </r>
  </si>
  <si>
    <r>
      <t xml:space="preserve">Финансовое  обеспечение государственных гарантий реализации прав на получение общедоступного и </t>
    </r>
    <r>
      <rPr>
        <b/>
        <sz val="14"/>
        <rFont val="Times New Roman"/>
        <family val="1"/>
        <charset val="204"/>
      </rPr>
      <t xml:space="preserve">бесплатного дошкольного образования </t>
    </r>
    <r>
      <rPr>
        <sz val="14"/>
        <rFont val="Times New Roman"/>
        <family val="1"/>
        <charset val="204"/>
      </rPr>
      <t xml:space="preserve">в муниципальных дошкольных образовательных организациях и муниципальных общеобразовательных организациях,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образовательных организациях, </t>
    </r>
    <r>
      <rPr>
        <b/>
        <sz val="14"/>
        <rFont val="Times New Roman"/>
        <family val="1"/>
        <charset val="204"/>
      </rPr>
      <t>всего</t>
    </r>
  </si>
  <si>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 всего</t>
  </si>
  <si>
    <r>
      <t xml:space="preserve">Финансовое обеспечение переданных государственных полномочий по созданию и организации деятельности комиссий по делам несовершеннолетних и защите их прав при администрациях городских округов и муниципальных районов, всего, </t>
    </r>
    <r>
      <rPr>
        <b/>
        <sz val="14"/>
        <rFont val="Times New Roman"/>
        <family val="1"/>
        <charset val="204"/>
      </rPr>
      <t>всего</t>
    </r>
    <r>
      <rPr>
        <b/>
        <sz val="14"/>
        <color indexed="10"/>
        <rFont val="Times New Roman"/>
        <family val="1"/>
        <charset val="204"/>
      </rPr>
      <t/>
    </r>
  </si>
  <si>
    <r>
      <t xml:space="preserve">Финансовое обеспечение </t>
    </r>
    <r>
      <rPr>
        <b/>
        <sz val="14"/>
        <rFont val="Times New Roman"/>
        <family val="1"/>
        <charset val="204"/>
      </rPr>
      <t xml:space="preserve">государственных полномочий </t>
    </r>
    <r>
      <rPr>
        <sz val="14"/>
        <rFont val="Times New Roman"/>
        <family val="1"/>
        <charset val="204"/>
      </rPr>
      <t xml:space="preserve">Амурской области по назначению и выплате денежной выплаты </t>
    </r>
    <r>
      <rPr>
        <b/>
        <sz val="14"/>
        <rFont val="Times New Roman"/>
        <family val="1"/>
        <charset val="204"/>
      </rPr>
      <t>при передаче ребенка на воспитание в семью</t>
    </r>
    <r>
      <rPr>
        <sz val="14"/>
        <rFont val="Times New Roman"/>
        <family val="1"/>
        <charset val="204"/>
      </rPr>
      <t xml:space="preserve">, </t>
    </r>
    <r>
      <rPr>
        <b/>
        <sz val="14"/>
        <rFont val="Times New Roman"/>
        <family val="1"/>
        <charset val="204"/>
      </rPr>
      <t>всего</t>
    </r>
  </si>
  <si>
    <r>
      <t>Стимулирование программ развития жилищного строительства субъектов Российской Федерации</t>
    </r>
    <r>
      <rPr>
        <sz val="14"/>
        <rFont val="Times New Roman"/>
        <family val="1"/>
        <charset val="204"/>
      </rPr>
      <t xml:space="preserve"> (Строительство, реконструкция и расширение систем водоснабжения и канализации в г.Благовещенске (водовод от насосной станции второго подъема водозабора "Северный"до распределительной сети города),</t>
    </r>
    <r>
      <rPr>
        <b/>
        <sz val="14"/>
        <rFont val="Times New Roman"/>
        <family val="1"/>
        <charset val="204"/>
      </rPr>
      <t xml:space="preserve"> всего</t>
    </r>
  </si>
  <si>
    <r>
      <t>Финансовое обеспечение государственных полномочий по выплатам лицам из числа детей-сирот и детей, оставшихся без попечения родителей, достигшим 18 лет, но продолжающим обучение в муниципальной общеобразовательной организации, до окончания обучения,</t>
    </r>
    <r>
      <rPr>
        <b/>
        <sz val="14"/>
        <rFont val="Times New Roman"/>
        <family val="1"/>
        <charset val="204"/>
      </rPr>
      <t xml:space="preserve"> всего</t>
    </r>
  </si>
  <si>
    <r>
      <t xml:space="preserve">Финансовое обеспечение государственных полномочий Амурской области по выплате денежных средств на содержание детей, находящихся в семьях опекунов (попечителей) и в приемных семьях, а также вознаграждения приемным родителям (родителю), </t>
    </r>
    <r>
      <rPr>
        <b/>
        <sz val="14"/>
        <rFont val="Times New Roman"/>
        <family val="1"/>
        <charset val="204"/>
      </rPr>
      <t>всего</t>
    </r>
  </si>
  <si>
    <t>6. Государственная программа Российской Федерации "Развитие культуры"</t>
  </si>
  <si>
    <t>4. Государственная программа Российской Федерации "Социально-экономическое развитие Дальневосточного федерального округа"</t>
  </si>
  <si>
    <r>
      <rPr>
        <b/>
        <u/>
        <sz val="14"/>
        <color indexed="8"/>
        <rFont val="Times New Roman"/>
        <family val="1"/>
        <charset val="204"/>
      </rPr>
      <t>4.1. Подпрограмма</t>
    </r>
    <r>
      <rPr>
        <b/>
        <sz val="14"/>
        <color indexed="8"/>
        <rFont val="Times New Roman"/>
        <family val="1"/>
        <charset val="204"/>
      </rPr>
      <t xml:space="preserve"> "Обеспечение реализации государственной программы Российской Федерации "Социально-экономическое развитие Дальневосточного федерального округа" и прочие мероприятия в области сбалансированного территориального развития"
"</t>
    </r>
  </si>
  <si>
    <r>
      <t>Информация об участии города Благовещенска в государственных программах Российской Федерации и Амурской области за январь-</t>
    </r>
    <r>
      <rPr>
        <b/>
        <sz val="18"/>
        <color rgb="FFFF0000"/>
        <rFont val="Times New Roman"/>
        <family val="1"/>
        <charset val="204"/>
      </rPr>
      <t>март</t>
    </r>
    <r>
      <rPr>
        <b/>
        <sz val="18"/>
        <color indexed="8"/>
        <rFont val="Times New Roman"/>
        <family val="1"/>
        <charset val="204"/>
      </rPr>
      <t xml:space="preserve"> 2021 года</t>
    </r>
  </si>
  <si>
    <r>
      <t xml:space="preserve">Освоение средств ФБ и ОБ составляет 0 %. </t>
    </r>
    <r>
      <rPr>
        <sz val="14"/>
        <color rgb="FF7030A0"/>
        <rFont val="Times New Roman"/>
        <family val="1"/>
        <charset val="204"/>
      </rPr>
      <t>Между администрацией города Благовещенска и министерством жилищно-коммунального хозяйства Амурской области в целях реализации национального проекта «Жилье и городская среда» на территории муниципального образования города Благовещенска заключено Соглашение от 21.01.2021 № 10701000-1-2021-004 о предоставлении в 2021-2023 годах субсидии на реализацию программ формирования современной городской среды на сумму 339 124,5 тыс. руб. (2021 год - 130 253,9 тыс. руб.) от общего объема бюджетных ассигнований, предусматриваемых в бюджете города на финансовое обеспечение расходных обязательств - 342 515,7 тыс. руб. (2021 год - 131 556,4 тыс. руб.), уровень софинансирования 99,01%. В 2021 году запланировано благоустройство 28 дворовых территорий и 1 общественной территории. На 01.04.2021 МУ «ГУКС» проведены электронные аукционы и заключены муниципальные контракты на выполнение работ по благоустройству дворовых территорий многоквартирных жилых домов города Благовещенска: с ООО "ДСК "Амурстрой" от 10.11.2020 № 0386/2020 на сумму  23 160,4 тыс.руб., с ООО "СТРОЙУЮТ" от 11.11.2020 № 0387/2020  на сумму 52 013,6 тыс.руб., с ИП Арутюнян А.А. от 01.12.2020 № 0405/2020 на сумму 9 842,7 тыс.руб., 2 м/к с ООО "Мрагвал" от 28.12.2020 № № 0451/2020, № № 0029/2021 на общую сумму 15 908,5 тыс.руб.</t>
    </r>
  </si>
  <si>
    <r>
      <rPr>
        <b/>
        <u/>
        <sz val="14"/>
        <color rgb="FF7030A0"/>
        <rFont val="Times New Roman"/>
        <family val="1"/>
        <charset val="204"/>
      </rPr>
      <t>Освоение средств ОБ составляет 0%.</t>
    </r>
    <r>
      <rPr>
        <b/>
        <sz val="14"/>
        <color rgb="FF7030A0"/>
        <rFont val="Times New Roman"/>
        <family val="1"/>
        <charset val="204"/>
      </rPr>
      <t xml:space="preserve"> </t>
    </r>
    <r>
      <rPr>
        <sz val="14"/>
        <color rgb="FF7030A0"/>
        <rFont val="Times New Roman"/>
        <family val="1"/>
        <charset val="204"/>
      </rPr>
      <t xml:space="preserve">Между администрацией города Благовещенска и министерством строительства и архитектуры Амурской области заключено соглашение от 10.10.2019 № 2 (доп. соглашение от 13.03.2021 № 2/3) о предоставлении в 2020-2023 годах из областного бюджета субсидии бюджету города Благовещенска на софинансирование капитальных вложений в объекты муниципальной собственности на сумму 2 022 363,2 тыс. руб. (в том числе: в 2020 году - 752 000,0 тыс. руб., в 2021 году - 282 000,0 тыс. руб., в 2022 году - 188 000,0 тыс. руб., 2023 году - 800 363,2 тыс. руб.) от общего объема бюджетных ассигнований, предусматриваемых в бюджете города Благовещенска 2 151 450,2 тыс. руб. (в том числе: в 2020 году - 800 000,0 тыс. руб., в 2021 году - 300 000,0 тыс. руб., в 2022 году - 200 000,0 тыс. руб., 2023 году - 851 450,2 тыс. руб.), уровень софинансирования – 94 %. Ввод объекта в эксплуатацию - в 2023 году. Распоряжением администрации г. Благовещенска № 242р от 29.12.2020 утверждена проектная документация и сметная стоимость объекта. В настоящее время выполняются  инженерные изыскания по 2 этапу строительства.
 </t>
    </r>
  </si>
  <si>
    <r>
      <rPr>
        <b/>
        <u/>
        <sz val="14"/>
        <color rgb="FF7030A0"/>
        <rFont val="Times New Roman"/>
        <family val="1"/>
        <charset val="204"/>
      </rPr>
      <t xml:space="preserve">Освоение средств ОБ составляет 0%. </t>
    </r>
    <r>
      <rPr>
        <sz val="14"/>
        <color rgb="FF7030A0"/>
        <rFont val="Times New Roman"/>
        <family val="1"/>
        <charset val="204"/>
      </rPr>
      <t>Между администрацией города Благовещенска и министерством экономического развития и внешних связей Амурской области заключено соглашение от 04.03.2021 № 29 (доп. соглашение от 26.03.2021 №1) о предоставлении из областного бюджета в 2020-2022 годах субсидии на поддержку и развитие субъектов малого и среднего предпринимательства, включая крестьянские (фермерские) хозяйства на сумму 90 271,5 тыс. руб. (в том числе: в 2021 году - 72 427,3 тыс. руб., в 2022 году - 16 044,7 тыс. руб., в 2022 году - 11 736,9 тыс. руб.) от общего объема бюджетных ассигнований 96 033,5 тыс. руб. (в том числе: в 2021 году - 77 050,3 тыс. руб., в 2022 году - 17 068,8 тыс. руб., 2023 году - 1 914,4 тыс. руб.), уровень софинансирования 94%. Общее количество субъектов малого и среднего предпринимательства, которым планиется предоставить гранты в форме субсидий, субсидии на поддержку и развитие предпринимательства в 2021 году - 52 ед.</t>
    </r>
  </si>
  <si>
    <t>Плановый объем финансирования 2021 года в сумме 87 061,9 тыс. руб. (в т. ч. средства федерального бюджета – 85 053,1 тыс. руб., средства областного бюджета – 2 008,8 тыс. руб.), предусмотрен на окончательную оплату 6 контрактов, заключенных в 2018 году, на общую сумму 182 652,0 тыс. руб., на приобретение в муниципальную собственность 106 жилых помещений общей площадью 2 946 кв.м на первичном рынке недвижимости, создаваемых в будущем. В 2018 году авансирование указанных контрактов произведено на сумму 95 590,1 тыс. руб. Планируемый срок передачи квартир III квартал 2021 год.</t>
  </si>
  <si>
    <r>
      <rPr>
        <b/>
        <u/>
        <sz val="14"/>
        <color rgb="FF7030A0"/>
        <rFont val="Times New Roman"/>
        <family val="1"/>
        <charset val="204"/>
      </rPr>
      <t>Освоение средств ОБ составляет 0 %.</t>
    </r>
    <r>
      <rPr>
        <sz val="14"/>
        <color rgb="FF7030A0"/>
        <rFont val="Times New Roman"/>
        <family val="1"/>
        <charset val="204"/>
      </rPr>
      <t xml:space="preserve"> Между администрацией города Благовещенска и министерством жилищно-коммунального хозяйства Амурской области в целях реализации национального проекта «Жилье и городская среда» на территории муниципального образования города Благовещенска заключено соглашение о направлении в бюджет муниципального образования субсидий на реализацию III (2021 - 2022 гг.) этапа региональной адресной программы «Переселение граждан из аварийного жилищного фонда на территории Амурской области на период 2019 - 2025 годов», утвержденной постановлением Правительства Амурской области от 29.03.2019 № 152 (далее-Программа), на обеспечение мероприятий по переселению граждан из аварийного жилищного фонда от 06.05.2020 № 4/2 в сумме 344 937,2 тыс. руб. (в том  числе: поступившей от государственной корпорации - Фонда содействия  реформированию ЖКХ в сумме 334 589,1 тыс. руб. и средств областного бюджета в сумме 10 348,1 тыс. руб.): 2020 год - 29 073,4 тыс. руб. (в т.ч.: с Фонда -27 105,9 тыс. руб. и средств ОБ - 1 967,5 тыс. руб.)‪, 2021 год - 315 863,8 тыс. руб. (в т.ч.: с Фонда - 307 483,2 тыс. руб. и средств ОБ - 8 380,6 тыс. руб.). В рамках исполнения мероприятий в 2021-2022 годах планируется расселение 4 550,2 кв.м. аварийного жилищного фонда (130 жилых помещений), в том числе в 2021 году - 1 115,1 кв.м. (33 жилых помещений). В настоящее время ведется: 1) подготовка аукционной документации (дата размещения 15.04.2021) на долевое строительство 369,8 кв.м.  на 29,069 млн. руб., срок освоения - декабрь 2021 года; 2) компенсация за изъятие жилых помещений площадью 745,3 кв.м. на сумму 43,056 млн. руб., срок освоения - декабрь 2021 года; 3) строительство многоквартирного дома "под ключ" площадью 3 435,1 кв.м. на 247,327 млн. руб., срок освоения - 2022 год (ведется работа по поиску застройщика, способного выполнить строительство в рамках установленных параметров и предусмотренных лимитов).
</t>
    </r>
  </si>
  <si>
    <r>
      <rPr>
        <b/>
        <u/>
        <sz val="14"/>
        <color rgb="FF7030A0"/>
        <rFont val="Times New Roman"/>
        <family val="1"/>
        <charset val="204"/>
      </rPr>
      <t xml:space="preserve">Освоение средств ОБ составляет 0 %. </t>
    </r>
    <r>
      <rPr>
        <sz val="14"/>
        <color rgb="FF7030A0"/>
        <rFont val="Times New Roman"/>
        <family val="1"/>
        <charset val="204"/>
      </rPr>
      <t>Средства предусмотрены на приобретение канцелярских товаров для работника МУ "БГАЖЦ", осуществляющего мероприятия по постановке на учет и учет граждан, имеющих право на получение жилищных субсидий на приобретение или строительство жилых помещений в связи с выездом из районов Крайнего Севера и приравненных к ним местностей. По состоянию на 01.04.2021 расходы по данному мероприятию не осуществлялись</t>
    </r>
  </si>
  <si>
    <r>
      <rPr>
        <b/>
        <u/>
        <sz val="14"/>
        <color rgb="FF7030A0"/>
        <rFont val="Times New Roman"/>
        <family val="1"/>
        <charset val="204"/>
      </rPr>
      <t xml:space="preserve">Освоение средств ОБ составляет 0%. </t>
    </r>
    <r>
      <rPr>
        <sz val="14"/>
        <color rgb="FF7030A0"/>
        <rFont val="Times New Roman"/>
        <family val="1"/>
        <charset val="204"/>
      </rPr>
      <t xml:space="preserve"> Между администрацией города Благовещенска и министерством социальной защиты населения Амурской области заключено соглашение от 29.01.2021 №1 о предоставлении из областного бюджета в 2021 году бюджету города Благовещенска субвенций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t>
    </r>
  </si>
  <si>
    <t>Средства предусмотрены на приобретение не менее 45 жилых помещений. С начала года были объявлены аукционы на приобретение 20 квартир, заявок по ним не поступило. Повторно объявлены аукционы на приобретение 5 квартир, которые в настоящее время находятся в стадии подачи заявок. Также подготавливается закупочная документация на приобретение 12 квартир путем участия в долевом строительстве. Кроме того, планируется предоставление 3 квартир из муниципального жилого фонда и компенсации их стоимости из областного бюджета. На оставшиеся средства в настоящее время проводится мониторинг рынка жилья на предмет наличия соответствующих потребностям квартир.</t>
  </si>
  <si>
    <t>Плановый объем финансирования предусмотрен на организацию осуществления государственных полномочий по предоставлению жилых помещений детям-сиротам и лицам из их числа (по состоянию на 01.04.2021 расходы по данному мероприятию не осуществлялись).</t>
  </si>
  <si>
    <r>
      <rPr>
        <b/>
        <u/>
        <sz val="14"/>
        <color rgb="FF7030A0"/>
        <rFont val="Times New Roman"/>
        <family val="1"/>
        <charset val="204"/>
      </rPr>
      <t xml:space="preserve">Освоение средств ОБ составляет 0%. </t>
    </r>
    <r>
      <rPr>
        <sz val="14"/>
        <color rgb="FF7030A0"/>
        <rFont val="Times New Roman"/>
        <family val="1"/>
        <charset val="204"/>
      </rPr>
      <t xml:space="preserve"> Плановый объем финансирования предусмотрен на проведение текущего и капитального ремонта жилых помещений, принадлежащих на праве собственности детям-сиротам и детям, оставшимся без попечения родителей, лицам из их числа (в настоящее время проводятся мероприятия по определению жилых помещений, требующих ремонта, и определению сметной стоимости работ). </t>
    </r>
  </si>
  <si>
    <t>Освоение средств ОБ составляет 0 %. Плановый объем финансирования в размере 10 400,0 тыс. руб. предусмотрен на единовременные денежные выплаты (ЕВД) 26 гражданам для улучшения жилищных условий, приобретения земельного участка для ИЖС. Проводятся мероприятия по отбору кандидатов, желающих получить ЕДВ взамен земельного участка. По состоянию на 01.04.2021 выдано 5 сертификатов (заявлений на оплату выданных сертификатов не поступало).</t>
  </si>
  <si>
    <t>Осуществление муниципальными образованиями дорожной деятельности в отношении автомобильных дорог местного значения и сооружений на них, всего</t>
  </si>
  <si>
    <r>
      <t>Освоение средств ОБ составляет 0%. Между администрацией города Благовещенска и министерством транспорта и дорожного хозяйства Амурской области заключено соглашение от 14.03.2021 № 458-03/С о предоставлении в 2021 году из областного бюджета субсидии на софинансирование расходов по осуществлению дорожной деятельности в отношении автомобильных дорог местного значения и сооружений на них. Заключены муниципальные контракты на выполнение работ по ремонту автомобильных дорог, проездов, автомобильных парковок, тротуаров улично-дорожной сети г. Благовещенска: с ООО "ДСК "Амурстрой" № 0450/2020 от 28.12.2020 (45 879,9 тыс.руб.); с ООО "РосЖилСервис" № 012/2021 от 01.03.2021 (16 225,7 тыс.руб.); с ООО "Строительно-эксплуатационная служба" № 013/2021 от 01.03.2021 (20 694,1 тыс.руб.); с ООО "ГОРСВЕТ" № 014/2021 от 01.03.2021 (7 875,5 тыс.руб.); с OOO "САР-Дорожник" № 026/2021 от 11.03.2021 (100 630,0 тыс.руб.); с ООО "Амурэлектрощит № 007/2021 от 24.02.2021 (4 198,5 тыс.руб.); с ООО"ГОРСВЕТ" № 0019/21 от 15.03.2021 (81 486,7 тыс.руб.).</t>
    </r>
    <r>
      <rPr>
        <b/>
        <sz val="14"/>
        <color rgb="FF7030A0"/>
        <rFont val="Times New Roman"/>
        <family val="1"/>
        <charset val="204"/>
      </rPr>
      <t xml:space="preserve">
</t>
    </r>
  </si>
  <si>
    <t>добавить в итог</t>
  </si>
  <si>
    <r>
      <rPr>
        <b/>
        <u/>
        <sz val="14"/>
        <color rgb="FF7030A0"/>
        <rFont val="Times New Roman"/>
        <family val="1"/>
        <charset val="204"/>
      </rPr>
      <t>Освоение средств ОБ составляет 25%.</t>
    </r>
    <r>
      <rPr>
        <sz val="14"/>
        <color rgb="FF7030A0"/>
        <rFont val="Times New Roman"/>
        <family val="1"/>
        <charset val="204"/>
      </rPr>
      <t xml:space="preserve">  Предоставлена субсидия МКП «ГСТК» (подразделению по ремонту и содержанию дорог). Протяженность улично-дорожной сети, подлежащая механизированной уборке в соответствии с нормативными требованиями составляет 237,4 км. </t>
    </r>
  </si>
  <si>
    <r>
      <t>Освоение средств ОБ составляет 0%. Между администрацией города Благовещенска и министерством транспорта и дорожного хозяйства Амурской области заключено Соглашение о предоставлении в 2021 году субсидии из областного бюджета бюджету муниципального образования на финансовое обеспечение расходов, связанных с созданием и содержанием дорожного патруля.</t>
    </r>
    <r>
      <rPr>
        <sz val="11"/>
        <color rgb="FF7030A0"/>
        <rFont val="Calibri"/>
        <family val="2"/>
        <scheme val="minor"/>
      </rPr>
      <t xml:space="preserve">
</t>
    </r>
  </si>
  <si>
    <r>
      <rPr>
        <b/>
        <u/>
        <sz val="14"/>
        <color rgb="FF7030A0"/>
        <rFont val="Times New Roman"/>
        <family val="1"/>
        <charset val="204"/>
      </rPr>
      <t>Освоение средств ФБ, ОБ составляет 5,3%.</t>
    </r>
    <r>
      <rPr>
        <b/>
        <sz val="14"/>
        <color rgb="FF7030A0"/>
        <rFont val="Times New Roman"/>
        <family val="1"/>
        <charset val="204"/>
      </rPr>
      <t xml:space="preserve"> </t>
    </r>
    <r>
      <rPr>
        <sz val="14"/>
        <color rgb="FF7030A0"/>
        <rFont val="Times New Roman"/>
        <family val="1"/>
        <charset val="204"/>
      </rPr>
      <t xml:space="preserve">Между администрацией города Благовещенска и министерством транспорта и дорожного хозяйства Амурской области в целях  осуществления дорожной деятельности в рамках реализации национального проекта «БКАД» заключено соглашение от 11.04.2019 № 10701000-1-2019-005 (в ред. доп.согл. от 23.12.2020 № 10701000-1-2019-005/5) о предоставлении в 2019-2021 годах иного межбюджетного трансферта, имеющего целевое назначение, на сумму 1 603 438,4 тыс. руб., в том числе: 2019 год - ‪403 667,0 тыс.руб., 2020 год - ‪824 533,7 тыс. руб., 2021 год - 375 237,7 тыс.руб. (уровень софинансирования 100%).  В 2021 году предусмотрен ремонт ул. Горького от ул. Театральная до ул. Калинина. МУ "ГУКС" с АО "АСФАЛЬТ" заключен муниципальный контракт №0434/2020 от 15.12.2020 на сумму 299 983,8 тыс.руб. (оплачен аванс в сумме 20 161,6 тыс.руб.). На средства городского бюджета планируется осуществление строительного контроля при выполнении работ по ремонту автомобильных дорог города в рамках национального проекта «БКАД». 
</t>
    </r>
  </si>
  <si>
    <r>
      <rPr>
        <b/>
        <u/>
        <sz val="14"/>
        <color rgb="FF7030A0"/>
        <rFont val="Times New Roman"/>
        <family val="1"/>
        <charset val="204"/>
      </rPr>
      <t>Освоение средств ОБ составляет 14,8%</t>
    </r>
    <r>
      <rPr>
        <sz val="14"/>
        <color rgb="FF7030A0"/>
        <rFont val="Times New Roman"/>
        <family val="1"/>
        <charset val="204"/>
      </rPr>
      <t>. В рамках мероприятия в 2020 году осуществлена поставка автобусов в количестве 5 шт. В настоящее время прорабатывается вопрос о закупке автобусов в 2021 году.</t>
    </r>
  </si>
  <si>
    <t>Плановый объем финансирования предусмотрен на: строительство тепловой сети к трансграничной канатно-подвесной дороге через р. Амур между городами Благовещенск (РФ) и Хэйхэ (КНР). Ведутся работы по выполнению конкурсных процедур для заключения муниципальных контрактов.</t>
  </si>
  <si>
    <t>Выполняются конкурсные процедуры по заключению муниципальных контрактов на: 1) Ремонт инженерных сетей по ул. Горького от ул. Театральная до ул. Калинина - заключен мун.контракт от 17.03.2021 № 0021/2021 на проведение работ по ремонту инженерных сетей (срок окончания работ по контракту - 30.09.2021); 2) Капитальный ремонт инженерных сетей по ул. Мухина от ул. Зейская до ул. Пролетарская - заключен мун.контракт от 12.03.2021 № 0009/2021. С 01.04.2021 подрядная организация приступила к проведению работ по ремонту канализационного коллектора по ул. Мухина от ул. Октябрьская до ул. Северная (срок окончания работ по контракту - 30.11.2021).</t>
  </si>
  <si>
    <t>убрать с итога</t>
  </si>
  <si>
    <r>
      <rPr>
        <b/>
        <u/>
        <sz val="14"/>
        <color rgb="FF7030A0"/>
        <rFont val="Times New Roman"/>
        <family val="1"/>
        <charset val="204"/>
      </rPr>
      <t>Освоение средств ОБ составляет 0%.</t>
    </r>
    <r>
      <rPr>
        <sz val="14"/>
        <color rgb="FF7030A0"/>
        <rFont val="Times New Roman"/>
        <family val="1"/>
        <charset val="204"/>
      </rPr>
      <t xml:space="preserve"> Финансирование осуществляется за счет средств областного бюджета в рамках Закона Амурской области от 24.12.2012 № 131-ОЗ, в соответствии с постановлением администрации города Благовещенска от 24,04,2013 № 1980.</t>
    </r>
  </si>
  <si>
    <r>
      <rPr>
        <b/>
        <u/>
        <sz val="14"/>
        <rFont val="Times New Roman"/>
        <family val="1"/>
        <charset val="204"/>
      </rPr>
      <t>Освоение средств ОБ составляет 0%.</t>
    </r>
    <r>
      <rPr>
        <sz val="14"/>
        <rFont val="Times New Roman"/>
        <family val="1"/>
        <charset val="204"/>
      </rPr>
      <t xml:space="preserve"> Между администрацией города Благовещенска и министерством жилищно-коммунального хозяйства Амурской области заключено соглашение от 10.04.2020 № 01-39/3354 о предоставлении субсидии на софинансирование мероприятий, направленных на модернизацию коммунальной инфраструктуры (доп.соглашение от 08.04.2021 № 1/426). </t>
    </r>
  </si>
  <si>
    <r>
      <rPr>
        <b/>
        <u/>
        <sz val="14"/>
        <color rgb="FF7030A0"/>
        <rFont val="Times New Roman"/>
        <family val="1"/>
        <charset val="204"/>
      </rPr>
      <t>Освоение средств ОБ составляет 0%.</t>
    </r>
    <r>
      <rPr>
        <sz val="14"/>
        <color rgb="FF7030A0"/>
        <rFont val="Times New Roman"/>
        <family val="1"/>
        <charset val="204"/>
      </rPr>
      <t xml:space="preserve"> Финансирование осуществляется за счет средств областного бюджета в рамках Закона Амурской области от 18.12.2020 № 663-ОЗ, постановления Правительства Амурской области от 03,02,2021 № 58.</t>
    </r>
  </si>
  <si>
    <r>
      <t xml:space="preserve">Финансовое обеспечение государственных полномочий </t>
    </r>
    <r>
      <rPr>
        <b/>
        <sz val="14"/>
        <rFont val="Times New Roman"/>
        <family val="1"/>
        <charset val="204"/>
      </rPr>
      <t>по компенсации выпадающих доходов теплоснабжающих организаций</t>
    </r>
    <r>
      <rPr>
        <sz val="14"/>
        <rFont val="Times New Roman"/>
        <family val="1"/>
        <charset val="204"/>
      </rPr>
      <t xml:space="preserve">, </t>
    </r>
    <r>
      <rPr>
        <b/>
        <sz val="14"/>
        <rFont val="Times New Roman"/>
        <family val="1"/>
        <charset val="204"/>
      </rPr>
      <t>всего</t>
    </r>
  </si>
  <si>
    <r>
      <t xml:space="preserve">Финансовое обеспечение государственных полномочий </t>
    </r>
    <r>
      <rPr>
        <b/>
        <sz val="14"/>
        <rFont val="Times New Roman"/>
        <family val="1"/>
        <charset val="204"/>
      </rPr>
      <t>по компенсации выпадающих доходов теплоснабжающим организациям</t>
    </r>
    <r>
      <rPr>
        <sz val="14"/>
        <rFont val="Times New Roman"/>
        <family val="1"/>
        <charset val="204"/>
      </rPr>
      <t xml:space="preserve">, осуществляющим производство тепловой энергии в режиме комбинированной выработки электрической и тепловой энергии, возникающих в результате реализации тепловой энергии по льготным тарифам, </t>
    </r>
    <r>
      <rPr>
        <b/>
        <sz val="14"/>
        <rFont val="Times New Roman"/>
        <family val="1"/>
        <charset val="204"/>
      </rPr>
      <t>всего</t>
    </r>
  </si>
  <si>
    <r>
      <t xml:space="preserve">Мероприятия по </t>
    </r>
    <r>
      <rPr>
        <b/>
        <sz val="14"/>
        <rFont val="Times New Roman"/>
        <family val="1"/>
        <charset val="204"/>
      </rPr>
      <t>разработке проектно-сметной документации для перевода объектов</t>
    </r>
    <r>
      <rPr>
        <sz val="14"/>
        <rFont val="Times New Roman"/>
        <family val="1"/>
        <charset val="204"/>
      </rPr>
      <t xml:space="preserve"> жилищно-коммунального хозяйства </t>
    </r>
    <r>
      <rPr>
        <b/>
        <sz val="14"/>
        <rFont val="Times New Roman"/>
        <family val="1"/>
        <charset val="204"/>
      </rPr>
      <t>на потребление природного газа </t>
    </r>
    <r>
      <rPr>
        <sz val="14"/>
        <rFont val="Times New Roman"/>
        <family val="1"/>
        <charset val="204"/>
      </rPr>
      <t xml:space="preserve">, </t>
    </r>
    <r>
      <rPr>
        <b/>
        <sz val="14"/>
        <rFont val="Times New Roman"/>
        <family val="1"/>
        <charset val="204"/>
      </rPr>
      <t>всего</t>
    </r>
  </si>
  <si>
    <r>
      <rPr>
        <b/>
        <u/>
        <sz val="14"/>
        <color rgb="FF7030A0"/>
        <rFont val="Times New Roman"/>
        <family val="1"/>
        <charset val="204"/>
      </rPr>
      <t>Освоение средств ОБ составляет 0%.</t>
    </r>
    <r>
      <rPr>
        <sz val="14"/>
        <color rgb="FF7030A0"/>
        <rFont val="Times New Roman"/>
        <family val="1"/>
        <charset val="204"/>
      </rPr>
      <t xml:space="preserve"> Между администрацией города Благовещенска и министерством ЖКХ Амурской области заключено Соглашение от 12.03.2021
№ 01-39-3639 о предоставлении из областного бюджета в 2021 году бюджету города Благовещенска субсидии на Мероприятия по разработке проектно-сметной документации для перевода объектов жилищно-коммунального хозяйства на потребление природного газа, уровень софинансирования – 94 %. Реализация мероприятия планируется после разработки Схемы размещения объектов газоснабжения на территории города Благовещенска исполнительным органом субъекта Российской Федерации (министерством ЖКХ Амурской области).
</t>
    </r>
  </si>
  <si>
    <t>Разработка проектно-сметной документации для строительства внутрипоселковых газораспределительных сетей, всего</t>
  </si>
  <si>
    <r>
      <rPr>
        <b/>
        <u/>
        <sz val="14"/>
        <color rgb="FF7030A0"/>
        <rFont val="Times New Roman"/>
        <family val="1"/>
        <charset val="204"/>
      </rPr>
      <t>Освоение средств ОБ составляет 0%.</t>
    </r>
    <r>
      <rPr>
        <sz val="14"/>
        <color rgb="FF7030A0"/>
        <rFont val="Times New Roman"/>
        <family val="1"/>
        <charset val="204"/>
      </rPr>
      <t xml:space="preserve"> Между администрацией города Благовещенска и министерством ЖКХ Амурской области заключено Соглашение от 16.03.2021
№ 01-39-3650 о предоставлении из областного бюджета в 2021 году бюджету города Благовещенска субсидии на Разработка проектно-сметной документации для строительства внутрипоселковых газораспределительных сетей, уровень софинансирования – 94 %. Реализация мероприятия планируется после разработки Схемы размещения объектов газоснабжения на территории города Благовещенска исполнительным органом субъекта Российской Федерации (министерством ЖКХ Амурской области).
</t>
    </r>
  </si>
  <si>
    <r>
      <rPr>
        <b/>
        <u/>
        <sz val="14"/>
        <color rgb="FF7030A0"/>
        <rFont val="Times New Roman"/>
        <family val="1"/>
        <charset val="204"/>
      </rPr>
      <t>Освоение средств ФБ, ОБ составляет 49,4%.</t>
    </r>
    <r>
      <rPr>
        <sz val="14"/>
        <color rgb="FF7030A0"/>
        <rFont val="Times New Roman"/>
        <family val="1"/>
        <charset val="204"/>
      </rPr>
      <t xml:space="preserve"> Между администрацией города Благовещенска и министерством строительства и архитектуры Амурской области в целях реализации национального проекта «Жилье и городская среда» на территории муниципального образования города Благовещенска заключено соглашение от 22.01.2021 № 10701000-1-2021-007 о предоставлении в 2021-2023 годах субсидии на мероприятия по стимулированию программ развития жилищного строительства субъектов Российской Федерации на общую сумму 209 862,0 тыс. руб. (в том числе: 2021 год - 209 862,0 тыс. руб., 2022 год - 0,0 тыс. руб., 2023 год - 0,0 тыс. руб.) от общего объема бюджетных ассигнований, предусматриваемых в бюджете города на финансовое обеспечение расходных обязательств – 211 981,8 тыс. руб. (в том числе: 2021 год - 211 981,8 тыс. руб., 2022 год - 0,0 тыс. руб., 2023 год - 0,0 тыс. руб.), уровень софинансирования 99%. Предусмотрена реализация проекта «Северный планировочный район в границах улиц Зеленая - 50 лет Октября - Шафира – Муравьева-Амурского города Благовещенска» благодаря строительству, реконструкции и расширению систем водоснабжения и канализации объекта инженерной инфраструктуры - водовода от насосной станции второго подъема водозабора «Северный» до распределительной сети города. Срок строительства объекта: 2020 - 2021 годы, ввод объекта в эксплуатацию планируется до 30.11.2021. Заказчиком МУ «ГУКС» заключены два муниципальных контракта:  1) от 15.05.2020 №0149/2020 на выполнение работ по завершению строительства объекта на сумму 415 286,5 тыс. руб. с подрядчиком ООО «Сервер», техническая готовность - 28,2%; 2) от 22.06.2020 №65/2020 на осуществление строительного контроля при выполнении работ по завершению строительства объекта на сумму 7 502,2 тыс. руб. (средства городского бюджета) с Федеральным бюджетным учреждением «Федеральный центр по сопровождению инвестиционных программ», техническая готовность - 38,9%. Окончание выполнения работ по муниципальным контрактам - 30.11.2021. </t>
    </r>
  </si>
  <si>
    <t>Региональный проект Амурской области «Чистая вода»</t>
  </si>
  <si>
    <t>Ответственный исполнитель – администрация города Благовещенска в лице управления жилищно-коммунального хозяйства и управления архитектуры и градостроительства (МУ «ГУКС»)</t>
  </si>
  <si>
    <r>
      <t xml:space="preserve">Разработка проектно-сметной документации для строительства и реконструкции (модернизации) объектов питьевого водоснабжения, </t>
    </r>
    <r>
      <rPr>
        <b/>
        <sz val="14"/>
        <rFont val="Times New Roman"/>
        <family val="1"/>
        <charset val="204"/>
      </rPr>
      <t>всего</t>
    </r>
  </si>
  <si>
    <r>
      <rPr>
        <b/>
        <u/>
        <sz val="14"/>
        <color rgb="FF7030A0"/>
        <rFont val="Times New Roman"/>
        <family val="1"/>
        <charset val="204"/>
      </rPr>
      <t>Освоение средств ОБ составляет 0%</t>
    </r>
    <r>
      <rPr>
        <sz val="14"/>
        <color rgb="FF7030A0"/>
        <rFont val="Times New Roman"/>
        <family val="1"/>
        <charset val="204"/>
      </rPr>
      <t xml:space="preserve">. Администрацие города Благовещенска с министерством ЖКХ Амурской области заключено Соглашение от 12.03.2021 № 01-39-3636 о предоставлении из областного бюджета в 2021 году бюджету города Благовещенска субсидии на Разработка проектно-сметной документации для строительства и реконструкции (модернизации) объектов питьевого водоснабжения в размер 25 529,2 тыс.руб., уровнь софинансирования - </t>
    </r>
    <r>
      <rPr>
        <b/>
        <sz val="14"/>
        <color rgb="FF7030A0"/>
        <rFont val="Times New Roman"/>
        <family val="1"/>
        <charset val="204"/>
      </rPr>
      <t>94%</t>
    </r>
    <r>
      <rPr>
        <sz val="14"/>
        <color rgb="FF7030A0"/>
        <rFont val="Times New Roman"/>
        <family val="1"/>
        <charset val="204"/>
      </rPr>
      <t xml:space="preserve">. МУ "ГУКС" заключен мун.контракт от 21.12.2020 № 0404/2020 с ООО «Южный Проектный Институт» на выполнение проектных и изыскательских работ по объекту «Строительство станции обезжелезивания с. Белогорье» на сумму 23 200,0 тыс. руб. Местоположение объекта: Амурская область, город Благовещенск, с. Белогорье, кварталы Б-15, Б-25. Результат выполнения работ: проектная документация и документ, содержащий результаты инженерных изысканий (геодезических, геологических, экологических, гидрометеорологических), а также положительное заключение государственной экспертизы проектной документации и результатов инженерных изысканий (в </t>
    </r>
    <r>
      <rPr>
        <b/>
        <sz val="14"/>
        <color rgb="FF7030A0"/>
        <rFont val="Times New Roman"/>
        <family val="1"/>
        <charset val="204"/>
      </rPr>
      <t>т</t>
    </r>
    <r>
      <rPr>
        <sz val="14"/>
        <color rgb="FF7030A0"/>
        <rFont val="Times New Roman"/>
        <family val="1"/>
        <charset val="204"/>
      </rPr>
      <t xml:space="preserve">ом числе сметы). Срок выполнения работ: до 20.12.2021. 
</t>
    </r>
  </si>
  <si>
    <t>добавить в ГП РФ и итог</t>
  </si>
  <si>
    <r>
      <rPr>
        <b/>
        <u/>
        <sz val="14"/>
        <color rgb="FF7030A0"/>
        <rFont val="Times New Roman"/>
        <family val="1"/>
        <charset val="204"/>
      </rPr>
      <t>Освоение средств ОБ составляет 0%.</t>
    </r>
    <r>
      <rPr>
        <b/>
        <sz val="14"/>
        <color rgb="FF7030A0"/>
        <rFont val="Times New Roman"/>
        <family val="1"/>
        <charset val="204"/>
      </rPr>
      <t xml:space="preserve"> </t>
    </r>
    <r>
      <rPr>
        <sz val="14"/>
        <color rgb="FF7030A0"/>
        <rFont val="Times New Roman"/>
        <family val="1"/>
        <charset val="204"/>
      </rPr>
      <t>Между администрацией г.Благовещенска и министерством ЖКХ Амурской области заключено Соглашение от 22.01.2021 №10701000-1-2021-019 о предоставлении из бюджета
Амурской области в 2021 - 2023 годах бюджету города Благовещенск субсидии на
реализацию мероприятий по обеспечению жильем молодых семей на сумму 30 578,6 тыс.руб. (в т.ч. 2021 год -10 222,5 тыс.руб.) от общего объема бюджетных ассигнований, предусматриваемых в бюджете города на финансовое обеспечение расходных обязательств 32 530,4 тыс.руб. (в т.ч. 2021 год - 10 875,0 тыс.руб.), уровень софинансирования 94%. В 2021 году планируется выдать и оплатить свидетельства 4-м молодым семьям, состоящих из 20 членов семьи. В настоящее время с молодыми семьями ведется работа по подготовке и выдаче свидетельств о праве на получение социальной выплаты.</t>
    </r>
  </si>
  <si>
    <r>
      <rPr>
        <b/>
        <u/>
        <sz val="14"/>
        <color rgb="FF7030A0"/>
        <rFont val="Times New Roman"/>
        <family val="1"/>
        <charset val="204"/>
      </rPr>
      <t>Освоение средств ОБ составляет 59,8%.</t>
    </r>
    <r>
      <rPr>
        <sz val="14"/>
        <color rgb="FF7030A0"/>
        <rFont val="Times New Roman"/>
        <family val="1"/>
        <charset val="204"/>
      </rPr>
      <t xml:space="preserve">  Между администрацией города Благовещенска и министерством строительства и архитектуры Амурской области заключено соглашение от 14.11.2019 № 3 (доп.соглашение от 13.03.2021 № 3/4) о предоставлении в 2019-2023 годах субсидии на софинансирование капитальных вложений в объекты муниципальной собственности. </t>
    </r>
  </si>
  <si>
    <r>
      <t xml:space="preserve">Финансовое обеспечение государственных полномочий Амурской области по организации мероприятий при осуществлении деятельности по обращению с животными без владельцев, </t>
    </r>
    <r>
      <rPr>
        <b/>
        <sz val="14"/>
        <rFont val="Times New Roman"/>
        <family val="1"/>
        <charset val="204"/>
      </rPr>
      <t>всего</t>
    </r>
  </si>
  <si>
    <r>
      <rPr>
        <b/>
        <u/>
        <sz val="14"/>
        <color rgb="FF7030A0"/>
        <rFont val="Times New Roman"/>
        <family val="1"/>
        <charset val="204"/>
      </rPr>
      <t>Освоение средств ОБ  составляет 0%.</t>
    </r>
    <r>
      <rPr>
        <b/>
        <sz val="14"/>
        <color rgb="FF7030A0"/>
        <rFont val="Times New Roman"/>
        <family val="1"/>
        <charset val="204"/>
      </rPr>
      <t xml:space="preserve"> </t>
    </r>
    <r>
      <rPr>
        <sz val="14"/>
        <color rgb="FF7030A0"/>
        <rFont val="Times New Roman"/>
        <family val="1"/>
        <charset val="204"/>
      </rPr>
      <t xml:space="preserve">Администрацией города Благовещенска с министерством природных ресурсов Амурской области заключено Соглашение от 12.03.2021 № 380 о предоставлении из областного бюджета в 2021 - 2023 годах бюджету города Благовещенска субсидии на Оборудование контейнерных площадок для сбора твердых коммунальных отходов на сумму </t>
    </r>
    <r>
      <rPr>
        <b/>
        <sz val="14"/>
        <color rgb="FF7030A0"/>
        <rFont val="Times New Roman"/>
        <family val="1"/>
        <charset val="204"/>
      </rPr>
      <t>4 846,9 тыс.руб.</t>
    </r>
    <r>
      <rPr>
        <sz val="14"/>
        <color rgb="FF7030A0"/>
        <rFont val="Times New Roman"/>
        <family val="1"/>
        <charset val="204"/>
      </rPr>
      <t xml:space="preserve"> (в т.ч. 2021 год - 3 827,4 тыс.руб.), уровень софинансирования </t>
    </r>
    <r>
      <rPr>
        <b/>
        <sz val="14"/>
        <color rgb="FF7030A0"/>
        <rFont val="Times New Roman"/>
        <family val="1"/>
        <charset val="204"/>
      </rPr>
      <t xml:space="preserve">94%. </t>
    </r>
    <r>
      <rPr>
        <sz val="14"/>
        <color rgb="FF7030A0"/>
        <rFont val="Times New Roman"/>
        <family val="1"/>
        <charset val="204"/>
      </rPr>
      <t>Осуществление закупки путем размещения электронного аукциона запланировано на май 2021 года</t>
    </r>
  </si>
  <si>
    <r>
      <rPr>
        <b/>
        <u/>
        <sz val="14"/>
        <color rgb="FF7030A0"/>
        <rFont val="Times New Roman"/>
        <family val="1"/>
        <charset val="204"/>
      </rPr>
      <t>Освоение средств ОБ составляет 0%.</t>
    </r>
    <r>
      <rPr>
        <sz val="14"/>
        <color rgb="FF7030A0"/>
        <rFont val="Times New Roman"/>
        <family val="1"/>
        <charset val="204"/>
      </rPr>
      <t xml:space="preserve"> Запланирован ремонт зрительного зала ДК с. Белогорье.</t>
    </r>
  </si>
  <si>
    <t>Региональный проект Амурской области «Спорт - норма жизни»</t>
  </si>
  <si>
    <t>Муниципальная программа «Развитие физической культуры и спорта в городе Благовещенске»</t>
  </si>
  <si>
    <t xml:space="preserve">Ответственный исполнитель – администрация города Благовещенска в лице управления по физической культуре, спорту и делам молодежи администрации города Благовещенска
</t>
  </si>
  <si>
    <r>
      <t xml:space="preserve">Оснащение объектов спортивной инфраструктуры спортивно-технологическим оборудованием, </t>
    </r>
    <r>
      <rPr>
        <b/>
        <sz val="14"/>
        <rFont val="Times New Roman"/>
        <family val="1"/>
        <charset val="204"/>
      </rPr>
      <t>всего</t>
    </r>
  </si>
  <si>
    <r>
      <rPr>
        <b/>
        <u/>
        <sz val="14"/>
        <color rgb="FF7030A0"/>
        <rFont val="Times New Roman"/>
        <family val="1"/>
        <charset val="204"/>
      </rPr>
      <t>Освоение средств ОБ составляет 12,5%.</t>
    </r>
    <r>
      <rPr>
        <sz val="14"/>
        <color rgb="FF7030A0"/>
        <rFont val="Times New Roman"/>
        <family val="1"/>
        <charset val="204"/>
      </rPr>
      <t xml:space="preserve"> По состоянию на 01.04.2021 выплачена компенсация части родительской платы за присмотр и уход за детьми, осваивающими образовательные программы дошкольного образования 12 429 родителям</t>
    </r>
  </si>
  <si>
    <r>
      <rPr>
        <b/>
        <u/>
        <sz val="14"/>
        <color rgb="FF7030A0"/>
        <rFont val="Times New Roman"/>
        <family val="1"/>
        <charset val="204"/>
      </rPr>
      <t>Освоение средств ОБ составляет 23,7%.</t>
    </r>
    <r>
      <rPr>
        <b/>
        <sz val="14"/>
        <color rgb="FF7030A0"/>
        <rFont val="Times New Roman"/>
        <family val="1"/>
        <charset val="204"/>
      </rPr>
      <t xml:space="preserve"> </t>
    </r>
    <r>
      <rPr>
        <sz val="14"/>
        <color rgb="FF7030A0"/>
        <rFont val="Times New Roman"/>
        <family val="1"/>
        <charset val="204"/>
      </rPr>
      <t xml:space="preserve">Осуществлена выплата заработной платы (с учетом выплат на оплату труда) работникам образовательных учреждений, оплата интернет услуг. </t>
    </r>
  </si>
  <si>
    <r>
      <rPr>
        <b/>
        <u/>
        <sz val="14"/>
        <color rgb="FF7030A0"/>
        <rFont val="Times New Roman"/>
        <family val="1"/>
        <charset val="204"/>
      </rPr>
      <t>Освоение средств ОБ составляет 28%.</t>
    </r>
    <r>
      <rPr>
        <b/>
        <sz val="14"/>
        <rFont val="Times New Roman"/>
        <family val="1"/>
        <charset val="204"/>
      </rPr>
      <t xml:space="preserve"> </t>
    </r>
    <r>
      <rPr>
        <sz val="14"/>
        <color rgb="FF7030A0"/>
        <rFont val="Times New Roman"/>
        <family val="1"/>
        <charset val="204"/>
      </rPr>
      <t>Между администрацией города Благовещенска и министерством образования и науки Амурской области заключено соглашение от 12.02.2021 № 18/ОВЗ о предоставлении в 2021 году субсидии из областного бюджета на софинансирование расходов, возникающих при реализации мероприятий по обеспечению бесплатным двухразовым питанием детей с ограниченными возможностями здоровья, обучающихся в муниципальных общеобразовательных организациях. По состоянию на 01.04.2021 предоставлено бесплатное питание детям с ограниченными возможностями здоровья, 393 чел.</t>
    </r>
  </si>
  <si>
    <r>
      <rPr>
        <b/>
        <u/>
        <sz val="14"/>
        <color rgb="FF7030A0"/>
        <rFont val="Times New Roman"/>
        <family val="1"/>
        <charset val="204"/>
      </rPr>
      <t>Освоение средств ОБ составляет 12,6%.</t>
    </r>
    <r>
      <rPr>
        <sz val="14"/>
        <color rgb="FF7030A0"/>
        <rFont val="Times New Roman"/>
        <family val="1"/>
        <charset val="204"/>
      </rPr>
      <t xml:space="preserve"> Между администрацией города Благовещенска и министерством образования и науки Амурской области заключено соглашение от 18.02.2021 № 23/АТ  о предоставлении в 2021 году субсидии из областного бюджета на софинансирование расходных обязательств на мероприятия по противопожарной и антитеррористической защищенности  муниципальныхобразовательных организаций, в размере 6 572,1 тыс. руб. (уровень софинансирования, 94 %) от общего объема бюджетных ассигнований, предусматриваемых в бюджете города - 6 991,6  тыс. руб.  В рамках данного мероприятия будут проведены работы по ограждению территорий (2 учреждения), установки пожарной сигнализации, модернизации системы видеонаблюдения (3 учреждения), осуществлена частичная оплата по модернизации системы наблюдения в 2-х организациях.</t>
    </r>
  </si>
  <si>
    <r>
      <rPr>
        <b/>
        <u/>
        <sz val="14"/>
        <color rgb="FF7030A0"/>
        <rFont val="Times New Roman"/>
        <family val="1"/>
        <charset val="204"/>
      </rPr>
      <t xml:space="preserve">Освоение средств ОБ составляет 21,2%. </t>
    </r>
    <r>
      <rPr>
        <sz val="14"/>
        <color rgb="FF7030A0"/>
        <rFont val="Times New Roman"/>
        <family val="1"/>
        <charset val="204"/>
      </rPr>
      <t xml:space="preserve"> Правительством Амурской области от 29.06.2020 № 422 определен Порядок выплаты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По состоянию на 01.04.2021 осуществлены выплаты педагогическим работникам, исполняющим обязанности классных руководителей, 902 чел.</t>
    </r>
  </si>
  <si>
    <r>
      <rPr>
        <b/>
        <u/>
        <sz val="14"/>
        <color rgb="FF7030A0"/>
        <rFont val="Times New Roman"/>
        <family val="1"/>
        <charset val="204"/>
      </rPr>
      <t xml:space="preserve">Освоение средств ОБ составляет 13%. </t>
    </r>
    <r>
      <rPr>
        <sz val="14"/>
        <color rgb="FF7030A0"/>
        <rFont val="Times New Roman"/>
        <family val="1"/>
        <charset val="204"/>
      </rPr>
      <t xml:space="preserve"> Между администрацией города Благовещенска и министерством образования Амурской области заключено соглашение от 09.02.2021 № 1 о предоставлении субсидии из областного бюджета бюджету города Благовещенска на софинансирование мероприятий по созданию условий для осуществления присмотра и ухода за детьми в возрасте от 1,5 до 3 лет на сумму 28 200,0 тыс.руб. (уровень софинансирования 94%). В соотвесттвии с поставнолением администрации города Благовещенска от 26.11.2020 № 4145 по состоянию на 01.04.2021 выдано 170 сертификатов на детей в возрасте от 1,5 до 3 лет.</t>
    </r>
  </si>
  <si>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всего</t>
  </si>
  <si>
    <r>
      <rPr>
        <b/>
        <u/>
        <sz val="14"/>
        <color rgb="FF7030A0"/>
        <rFont val="Times New Roman"/>
        <family val="1"/>
        <charset val="204"/>
      </rPr>
      <t xml:space="preserve">Освоение средств ОБ составляет 31,6%. </t>
    </r>
    <r>
      <rPr>
        <sz val="14"/>
        <color rgb="FF7030A0"/>
        <rFont val="Times New Roman"/>
        <family val="1"/>
        <charset val="204"/>
      </rPr>
      <t xml:space="preserve"> Предоставлено бесплатное горячее питание учащимся 1-4 классов, 12 749 чел.</t>
    </r>
  </si>
  <si>
    <r>
      <rPr>
        <b/>
        <u/>
        <sz val="14"/>
        <color rgb="FF7030A0"/>
        <rFont val="Times New Roman"/>
        <family val="1"/>
        <charset val="204"/>
      </rPr>
      <t>Освоение средств ОБ составляет 0%.</t>
    </r>
    <r>
      <rPr>
        <sz val="14"/>
        <color rgb="FF7030A0"/>
        <rFont val="Times New Roman"/>
        <family val="1"/>
        <charset val="204"/>
      </rPr>
      <t xml:space="preserve"> Между администрацией города Благовещенска и министерством образования и науки Амурской области заключено соглашение от 12.03.2021 №15МСОО о предоставлении в 2021 году субсидии на софинансирование расходных обязательств, возникающих при реализации мероприятий по модернизации систем общего образования </t>
    </r>
    <r>
      <rPr>
        <i/>
        <sz val="14"/>
        <color rgb="FF7030A0"/>
        <rFont val="Times New Roman"/>
        <family val="1"/>
        <charset val="204"/>
      </rPr>
      <t>(уровень софинансирования 94%)</t>
    </r>
    <r>
      <rPr>
        <sz val="14"/>
        <color rgb="FF7030A0"/>
        <rFont val="Times New Roman"/>
        <family val="1"/>
        <charset val="204"/>
      </rPr>
      <t>. В рамках данного мероприятия будет проведено в 9 объектах общего образования благоустройство пришкольных территорий и оснащение их необходимым оборудованием</t>
    </r>
  </si>
  <si>
    <r>
      <t xml:space="preserve">Крытый футбольный манеж в квартале 398 г. Благовещенска, Амурская область ( в т.ч. проектные работы), </t>
    </r>
    <r>
      <rPr>
        <b/>
        <sz val="14"/>
        <rFont val="Times New Roman"/>
        <family val="1"/>
        <charset val="204"/>
      </rPr>
      <t>всего</t>
    </r>
  </si>
  <si>
    <r>
      <rPr>
        <b/>
        <u/>
        <sz val="14"/>
        <color rgb="FF7030A0"/>
        <rFont val="Times New Roman"/>
        <family val="1"/>
        <charset val="204"/>
      </rPr>
      <t>Освоение средств ОБ составляет 0%.</t>
    </r>
    <r>
      <rPr>
        <sz val="14"/>
        <color rgb="FF7030A0"/>
        <rFont val="Times New Roman"/>
        <family val="1"/>
        <charset val="204"/>
      </rPr>
      <t xml:space="preserve"> Между администрацией города Благовещенска и министерством образования и науки Амурской области заключено соглашение от 18.02.2021 № 23/АТ  о предоставлении в 2021 году субсидии из областного бюджета на софинансирование расходных обязательств на мероприятия по противопожарной и антитеррористической защищенности  муниципальныхобразовательных организаций, в размере 6 572,1 тыс. руб. (уровень софинансирования, 94 %) от общего объема бюджетных ассигнований, предусматриваемых в бюджете города - 6 991,6  тыс. руб.  В рамках данного мероприятия будут проведены работы по ограждению территорий (2 учреждения), установки пожарной сигнализации, модернизации системы видеонаблюдения (3 учреждения), осуществлена частичная оплата по модернизации системы наблюдения в 2-х организациях.</t>
    </r>
  </si>
  <si>
    <t>Освоение средств ФБ и ОБ составляет 6%. Между администрацией города Благовещенска и министерством образования и науки Амурской области в целях реализации национального проекта «Образование» на территории муниципального образования города Благовещенска заключены 3 соглашения: 1) от 22.01.2021 № 10701000-1-2020-011 о предоставлении в 2021-2023 годах субсидии на софинансирование расходных обязательств, возникающих при реализации мероприятий по содействию создания в Амурской области новых мест в общеобразовательных организациях, на общую сумму 1 237 945,7 тыс. руб. (в том числе: 2021 год - 607 853,6 тыс. руб., 2022 год - ‪630 092,1 тыс. руб., 2023 год - ‪0,0 тыс. руб.) от общего объема бюджетных ассигнований, предусматриваемых в бюджете города на финансовое обеспечение расходных обязательств – 1 250 450,2 тыс. руб. (в том числе: 2021 год - 613 993,5 тыс. руб., 2022 год - ‪636 456,7 тыс. руб., 2023 год - ‪0,0 тыс. руб.), уровень софинансирования 99%. Планируемый к достижению до 31.12.2022 результат: создание 1500 новых мест в общеобразовательных организациях. Предусмотрено строительство объекта «Школа на 1500 мест в квартале 406 г. Благовещенск, Амурская область». МУ «ГУКС» заключен муниципальный контракт от 10.03.2020 № 0037/2020 на сумму 1 370 194,3 тыс. руб. с  АО «Строительная компания № 1» на выполнение работ по  строительству объекта; 2) дополнительное соглашение от 13.02.2021 № 10701000-1-2020-007/1/2 к Соглашению заключеному с министерством образования и науки Амурской области от 20.01.2020 № 10701000-1-2020/1 на 2021 год на сумму 321 627,3 тыс.руб.</t>
  </si>
  <si>
    <r>
      <t>Освоение средств ОБ составляет 15,6%.</t>
    </r>
    <r>
      <rPr>
        <sz val="14"/>
        <color rgb="FF7030A0"/>
        <rFont val="Times New Roman"/>
        <family val="1"/>
        <charset val="204"/>
      </rPr>
      <t xml:space="preserve">  ВВыплачена заработная плата ( с учетом выплат на оплату труда), прочие расходы работникам осуществляющим деятельность по опеке и попечительству.</t>
    </r>
  </si>
  <si>
    <r>
      <rPr>
        <b/>
        <u/>
        <sz val="14"/>
        <color rgb="FF7030A0"/>
        <rFont val="Times New Roman"/>
        <family val="1"/>
        <charset val="204"/>
      </rPr>
      <t>Освоение средств ОБ составляет 17,9%</t>
    </r>
    <r>
      <rPr>
        <sz val="14"/>
        <color rgb="FF7030A0"/>
        <rFont val="Times New Roman"/>
        <family val="1"/>
        <charset val="204"/>
      </rPr>
      <t>.  По состоянию на 01.04.2021 осуществлена выплата единовременного пособия на 20 детей, переданных в семьи.</t>
    </r>
  </si>
  <si>
    <r>
      <rPr>
        <b/>
        <u/>
        <sz val="14"/>
        <color rgb="FF7030A0"/>
        <rFont val="Times New Roman"/>
        <family val="1"/>
        <charset val="204"/>
      </rPr>
      <t>Освоение средств ОБ составляет 18,3%.</t>
    </r>
    <r>
      <rPr>
        <sz val="14"/>
        <color rgb="FF7030A0"/>
        <rFont val="Times New Roman"/>
        <family val="1"/>
        <charset val="204"/>
      </rPr>
      <t xml:space="preserve"> По состоянию на 01.04.2021 предоставлены дополнительные гарантии 2-м детям, достигшим 18 лет, но продолжающих обучение.</t>
    </r>
  </si>
  <si>
    <r>
      <rPr>
        <b/>
        <u/>
        <sz val="14"/>
        <color rgb="FF7030A0"/>
        <rFont val="Times New Roman"/>
        <family val="1"/>
        <charset val="204"/>
      </rPr>
      <t>Освоение средств ОБ составляет 23,6%</t>
    </r>
    <r>
      <rPr>
        <sz val="14"/>
        <color rgb="FF7030A0"/>
        <rFont val="Times New Roman"/>
        <family val="1"/>
        <charset val="204"/>
      </rPr>
      <t>. По состоянию на 01.04.2021 осуществлена выплата денежных средств на опекаемых детей в марте в количестве- 415 чел., вознаграждение приемным родителям в количестве - 67 чел.</t>
    </r>
  </si>
  <si>
    <r>
      <t xml:space="preserve">Частичная оплата стоимости путевок для детей работающих граждан в организации отдыха и оздоровления детей в каникулярное время, </t>
    </r>
    <r>
      <rPr>
        <b/>
        <sz val="14"/>
        <rFont val="Times New Roman"/>
        <family val="1"/>
        <charset val="204"/>
      </rPr>
      <t>всего</t>
    </r>
  </si>
  <si>
    <r>
      <rPr>
        <b/>
        <u/>
        <sz val="14"/>
        <color rgb="FF7030A0"/>
        <rFont val="Times New Roman"/>
        <family val="1"/>
        <charset val="204"/>
      </rPr>
      <t>Освоение средств ОБ составляет 0%.</t>
    </r>
    <r>
      <rPr>
        <b/>
        <sz val="14"/>
        <color rgb="FF7030A0"/>
        <rFont val="Times New Roman"/>
        <family val="1"/>
        <charset val="204"/>
      </rPr>
      <t xml:space="preserve"> </t>
    </r>
    <r>
      <rPr>
        <sz val="14"/>
        <color rgb="FF7030A0"/>
        <rFont val="Times New Roman"/>
        <family val="1"/>
        <charset val="204"/>
      </rPr>
      <t xml:space="preserve"> Лимиты бюджетных обязательств предусмотрены в рамках Соглашения заключенного с министерством образования и науки Амурской области от 02.03.2021 о предоставлении субсидии из облатного бюджета бюджету города Благовещенска. Мероприятия по оздоровительной кампании детей запланированы на 2,3 квартал 2021.</t>
    </r>
  </si>
  <si>
    <r>
      <rPr>
        <b/>
        <u/>
        <sz val="14"/>
        <color rgb="FF7030A0"/>
        <rFont val="Times New Roman"/>
        <family val="1"/>
        <charset val="204"/>
      </rPr>
      <t>Освоение средств ОБ составляет 0%.</t>
    </r>
    <r>
      <rPr>
        <b/>
        <sz val="14"/>
        <color rgb="FF7030A0"/>
        <rFont val="Times New Roman"/>
        <family val="1"/>
        <charset val="204"/>
      </rPr>
      <t xml:space="preserve"> </t>
    </r>
    <r>
      <rPr>
        <sz val="14"/>
        <color rgb="FF7030A0"/>
        <rFont val="Times New Roman"/>
        <family val="1"/>
        <charset val="204"/>
      </rPr>
      <t xml:space="preserve">Между администрацией города Благовещенска и министерством жилищно-коммунального хозяйства Амурской области заключено соглашение от 11.03.2021 № 01-39-3608 о предоставлении в 2021 году субсидии на поддержку административного центра Амурской области в размере </t>
    </r>
    <r>
      <rPr>
        <b/>
        <sz val="14"/>
        <color rgb="FF7030A0"/>
        <rFont val="Times New Roman"/>
        <family val="1"/>
        <charset val="204"/>
      </rPr>
      <t xml:space="preserve">216 702,0 тыс.руб. </t>
    </r>
    <r>
      <rPr>
        <i/>
        <sz val="14"/>
        <color rgb="FF7030A0"/>
        <rFont val="Times New Roman"/>
        <family val="1"/>
        <charset val="204"/>
      </rPr>
      <t xml:space="preserve">(уровень софинансирования </t>
    </r>
    <r>
      <rPr>
        <b/>
        <i/>
        <sz val="14"/>
        <color rgb="FF7030A0"/>
        <rFont val="Times New Roman"/>
        <family val="1"/>
        <charset val="204"/>
      </rPr>
      <t>94%</t>
    </r>
    <r>
      <rPr>
        <i/>
        <sz val="14"/>
        <color rgb="FF7030A0"/>
        <rFont val="Times New Roman"/>
        <family val="1"/>
        <charset val="204"/>
      </rPr>
      <t>)</t>
    </r>
    <r>
      <rPr>
        <sz val="14"/>
        <color rgb="FF7030A0"/>
        <rFont val="Times New Roman"/>
        <family val="1"/>
        <charset val="204"/>
      </rPr>
      <t xml:space="preserve"> от общего объема бюджетных ассигнований, предусматриваемых в бюджете города на финансовое обеспечение расходных обязательств - </t>
    </r>
    <r>
      <rPr>
        <b/>
        <sz val="14"/>
        <color rgb="FF7030A0"/>
        <rFont val="Times New Roman"/>
        <family val="1"/>
        <charset val="204"/>
      </rPr>
      <t>230 534,0 тыс. руб.</t>
    </r>
    <r>
      <rPr>
        <sz val="14"/>
        <color rgb="FF7030A0"/>
        <rFont val="Times New Roman"/>
        <family val="1"/>
        <charset val="204"/>
      </rPr>
      <t xml:space="preserve"> Запланировано берегоукрепление в парке Дружба, а также благоустройство Городского и Первомайского парков. </t>
    </r>
  </si>
  <si>
    <r>
      <rPr>
        <b/>
        <u/>
        <sz val="14"/>
        <color rgb="FF7030A0"/>
        <rFont val="Times New Roman"/>
        <family val="1"/>
        <charset val="204"/>
      </rPr>
      <t>Освоение средств ОБ составляет 20,6%.</t>
    </r>
    <r>
      <rPr>
        <b/>
        <sz val="14"/>
        <color rgb="FF7030A0"/>
        <rFont val="Times New Roman"/>
        <family val="1"/>
        <charset val="204"/>
      </rPr>
      <t xml:space="preserve"> </t>
    </r>
    <r>
      <rPr>
        <sz val="14"/>
        <color rgb="FF7030A0"/>
        <rFont val="Times New Roman"/>
        <family val="1"/>
        <charset val="204"/>
      </rPr>
      <t xml:space="preserve"> </t>
    </r>
  </si>
  <si>
    <t xml:space="preserve">Освоение средств ОБ составляет 14,2%.  </t>
  </si>
  <si>
    <t>Субвенции на финансовое обеспечение государственных полномочий по организационному обеспечению деятельности административных комиссий</t>
  </si>
  <si>
    <t xml:space="preserve">Освоение средств ОБ составляет 19,7%.  </t>
  </si>
  <si>
    <t xml:space="preserve">Освоение средств ФБ составляет 0%.  </t>
  </si>
  <si>
    <r>
      <rPr>
        <b/>
        <u/>
        <sz val="14"/>
        <color indexed="8"/>
        <rFont val="Times New Roman"/>
        <family val="1"/>
        <charset val="204"/>
      </rPr>
      <t>6.1. Подпрограмма</t>
    </r>
    <r>
      <rPr>
        <b/>
        <sz val="14"/>
        <color indexed="8"/>
        <rFont val="Times New Roman"/>
        <family val="1"/>
        <charset val="204"/>
      </rPr>
      <t xml:space="preserve"> "Наследие"</t>
    </r>
  </si>
  <si>
    <t>Государственная программа Амурской области "Экономическое развитие и инновационная экономика Амурской области"</t>
  </si>
  <si>
    <r>
      <rPr>
        <b/>
        <u/>
        <sz val="14"/>
        <color indexed="8"/>
        <rFont val="Times New Roman"/>
        <family val="1"/>
        <charset val="204"/>
      </rPr>
      <t>Подпрограмма</t>
    </r>
    <r>
      <rPr>
        <b/>
        <sz val="14"/>
        <color indexed="8"/>
        <rFont val="Times New Roman"/>
        <family val="1"/>
        <charset val="204"/>
      </rPr>
      <t xml:space="preserve"> "Развитие экономического потенциала и формирование благоприятного инвестиционного климата на территории Амурской области"</t>
    </r>
  </si>
  <si>
    <r>
      <t xml:space="preserve">Проведение Всероссийской переписи населения за 2020 год, </t>
    </r>
    <r>
      <rPr>
        <b/>
        <sz val="14"/>
        <rFont val="Times New Roman"/>
        <family val="1"/>
        <charset val="204"/>
      </rPr>
      <t>всего</t>
    </r>
  </si>
  <si>
    <r>
      <rPr>
        <b/>
        <u/>
        <sz val="14"/>
        <color rgb="FF7030A0"/>
        <rFont val="Times New Roman"/>
        <family val="1"/>
        <charset val="204"/>
      </rPr>
      <t>Освоение средств ОБ составляет 0%.</t>
    </r>
    <r>
      <rPr>
        <sz val="14"/>
        <color rgb="FF7030A0"/>
        <rFont val="Times New Roman"/>
        <family val="1"/>
        <charset val="204"/>
      </rPr>
      <t xml:space="preserve"> </t>
    </r>
  </si>
  <si>
    <t xml:space="preserve">Федеральный проект «Чистая вода» </t>
  </si>
  <si>
    <r>
      <rPr>
        <b/>
        <u/>
        <sz val="14"/>
        <color indexed="8"/>
        <rFont val="Times New Roman"/>
        <family val="1"/>
        <charset val="204"/>
      </rPr>
      <t>Подпрограмма</t>
    </r>
    <r>
      <rPr>
        <b/>
        <sz val="14"/>
        <color indexed="8"/>
        <rFont val="Times New Roman"/>
        <family val="1"/>
        <charset val="204"/>
      </rPr>
      <t xml:space="preserve"> "Повышение качества питьевого водоснабжения населения Амурской области"</t>
    </r>
  </si>
  <si>
    <t xml:space="preserve">Муниципальная программа «Развитие  и модернизация жилищно-коммунального хозяйства, энергосбережение и повышение энергетической эффективности, благоустройство территории города Благовещенска» </t>
  </si>
  <si>
    <r>
      <t>П</t>
    </r>
    <r>
      <rPr>
        <sz val="14"/>
        <rFont val="Times New Roman"/>
        <family val="1"/>
        <charset val="204"/>
      </rPr>
      <t>одпрограмма «Повышение качества и надежности жилищно-коммунального обслуживания населения, обеспечение доступности коммунальных услуг»</t>
    </r>
  </si>
  <si>
    <t>8. Государственная программа Российской Федерации "Экономическое развитие и инновационная экономика"</t>
  </si>
  <si>
    <r>
      <rPr>
        <b/>
        <u/>
        <sz val="14"/>
        <color indexed="8"/>
        <rFont val="Times New Roman"/>
        <family val="1"/>
        <charset val="204"/>
      </rPr>
      <t>8.1. Подпрограмма</t>
    </r>
    <r>
      <rPr>
        <b/>
        <sz val="14"/>
        <color indexed="8"/>
        <rFont val="Times New Roman"/>
        <family val="1"/>
        <charset val="204"/>
      </rPr>
      <t xml:space="preserve"> "Официальная статистика"</t>
    </r>
  </si>
  <si>
    <t xml:space="preserve">7. Государственная программа Российской Федерации «Развитие физической культуры и спорта» </t>
  </si>
  <si>
    <r>
      <rPr>
        <b/>
        <u/>
        <sz val="14"/>
        <color indexed="8"/>
        <rFont val="Times New Roman"/>
        <family val="1"/>
        <charset val="204"/>
      </rPr>
      <t>7.1. Подпрограмма</t>
    </r>
    <r>
      <rPr>
        <b/>
        <sz val="14"/>
        <color indexed="8"/>
        <rFont val="Times New Roman"/>
        <family val="1"/>
        <charset val="204"/>
      </rPr>
      <t xml:space="preserve"> "Развитие спорта высших достижений и системы подготовки спортивного резерва"</t>
    </r>
  </si>
  <si>
    <r>
      <t xml:space="preserve">Федеральный проект «Создание для всех категорий и групп населения условий для занятий физической культурой и спортом, массовым спортом, в том числе повышение уровня обеспеченности населения объектами спорта, а также подготовка спортивного резерва» </t>
    </r>
    <r>
      <rPr>
        <i/>
        <sz val="14"/>
        <rFont val="Times New Roman"/>
        <family val="1"/>
        <charset val="204"/>
      </rPr>
      <t>(краткое наименование:«Спорт - норма жизни»)</t>
    </r>
  </si>
  <si>
    <t>Государственная программа Амурской области «Развитие физической культуры и спорта на территории Амурской области»</t>
  </si>
  <si>
    <r>
      <rPr>
        <b/>
        <u/>
        <sz val="14"/>
        <color indexed="8"/>
        <rFont val="Times New Roman"/>
        <family val="1"/>
        <charset val="204"/>
      </rPr>
      <t>Подпрограмма</t>
    </r>
    <r>
      <rPr>
        <b/>
        <sz val="14"/>
        <color indexed="8"/>
        <rFont val="Times New Roman"/>
        <family val="1"/>
        <charset val="204"/>
      </rPr>
      <t xml:space="preserve"> «Развитие спорта высших достижений и системы подготовки спортивного резерва»</t>
    </r>
  </si>
  <si>
    <r>
      <rPr>
        <b/>
        <u/>
        <sz val="14"/>
        <color rgb="FF7030A0"/>
        <rFont val="Times New Roman"/>
        <family val="1"/>
        <charset val="204"/>
      </rPr>
      <t>Освоение средств ФБ, ОБ составляет 0%</t>
    </r>
    <r>
      <rPr>
        <sz val="14"/>
        <color rgb="FF7030A0"/>
        <rFont val="Times New Roman"/>
        <family val="1"/>
        <charset val="204"/>
      </rPr>
      <t xml:space="preserve">. Между администрацией города Благовещенска и министерством по физической культуре и спорту Амурской области в целях реализации национального проекта «Демография» на территории муниципального образования города Благовещенска заключено </t>
    </r>
    <r>
      <rPr>
        <b/>
        <sz val="14"/>
        <color rgb="FF7030A0"/>
        <rFont val="Times New Roman"/>
        <family val="1"/>
        <charset val="204"/>
      </rPr>
      <t xml:space="preserve">соглашение от 23.01.2020 № 10701000-1-2019-012 </t>
    </r>
    <r>
      <rPr>
        <sz val="14"/>
        <color rgb="FF7030A0"/>
        <rFont val="Times New Roman"/>
        <family val="1"/>
        <charset val="204"/>
      </rPr>
      <t xml:space="preserve">о предоставлении </t>
    </r>
    <r>
      <rPr>
        <b/>
        <sz val="14"/>
        <color rgb="FF7030A0"/>
        <rFont val="Times New Roman"/>
        <family val="1"/>
        <charset val="204"/>
      </rPr>
      <t xml:space="preserve">в 2020-2022 годах субсидии </t>
    </r>
    <r>
      <rPr>
        <sz val="14"/>
        <color rgb="FF7030A0"/>
        <rFont val="Times New Roman"/>
        <family val="1"/>
        <charset val="204"/>
      </rPr>
      <t>на оснащение объектов спортивной инфраструктуры спортивно-технологическим оборудованием на сумму</t>
    </r>
    <r>
      <rPr>
        <b/>
        <sz val="14"/>
        <color rgb="FF7030A0"/>
        <rFont val="Times New Roman"/>
        <family val="1"/>
        <charset val="204"/>
      </rPr>
      <t xml:space="preserve"> 2 810,8 тыс. руб. </t>
    </r>
    <r>
      <rPr>
        <sz val="14"/>
        <color rgb="FF7030A0"/>
        <rFont val="Times New Roman"/>
        <family val="1"/>
        <charset val="204"/>
      </rPr>
      <t>(в том числе: 2020 год - 0,0 тыс. руб.,</t>
    </r>
    <r>
      <rPr>
        <b/>
        <sz val="14"/>
        <color rgb="FF7030A0"/>
        <rFont val="Times New Roman"/>
        <family val="1"/>
        <charset val="204"/>
      </rPr>
      <t xml:space="preserve"> 2021 год - 2 810,8 тыс. руб.</t>
    </r>
    <r>
      <rPr>
        <sz val="14"/>
        <color rgb="FF7030A0"/>
        <rFont val="Times New Roman"/>
        <family val="1"/>
        <charset val="204"/>
      </rPr>
      <t xml:space="preserve">) от общего объема бюджетных ассигнований, предусматриваемых в бюджете города на финансовое обеспечение расходных обязательств - 3 053,8 тыс. руб. (в том числе: 2020 год - 0,0 тыс. руб., 2021 год - 3 053,8 тыс. руб.), </t>
    </r>
    <r>
      <rPr>
        <b/>
        <sz val="14"/>
        <color rgb="FF7030A0"/>
        <rFont val="Times New Roman"/>
        <family val="1"/>
        <charset val="204"/>
      </rPr>
      <t>уровень софинансирования 92,04%</t>
    </r>
    <r>
      <rPr>
        <sz val="14"/>
        <color rgb="FF7030A0"/>
        <rFont val="Times New Roman"/>
        <family val="1"/>
        <charset val="204"/>
      </rPr>
      <t xml:space="preserve">. </t>
    </r>
    <r>
      <rPr>
        <b/>
        <sz val="14"/>
        <color rgb="FF7030A0"/>
        <rFont val="Times New Roman"/>
        <family val="1"/>
        <charset val="204"/>
      </rPr>
      <t>Планируемый к достижению до 25.12.2021 результат:</t>
    </r>
    <r>
      <rPr>
        <sz val="14"/>
        <color rgb="FF7030A0"/>
        <rFont val="Times New Roman"/>
        <family val="1"/>
        <charset val="204"/>
      </rPr>
      <t xml:space="preserve"> поставка 1 комплекта спортивного оборудования (малые спортивные формы и футбольные поля). Предусмотрены приобретение и установка спортивно-технологического оборудования для городского Центра тестирования по выполнению видов испытаний (тестов), нормативов Всероссийского физкультурно-спортивного комплекса «Готов к труду и обороне» (ГТО) в муниципальном образовании городе Благовещенске на базе муниципального учреждения спортивно-оздоровительного комплекса «Юность». В настоящее время размещен план закупки товаров, работ, услуг на htth://zakupki.gov.ru/.  30.03.2021 опубликована закупка (извещение № 2023063), определение победителя по закупке планируется на 19.04.2021, плановое освоение средств - до 30.06.2021.
</t>
    </r>
  </si>
  <si>
    <r>
      <rPr>
        <b/>
        <sz val="14"/>
        <rFont val="Times New Roman"/>
        <family val="1"/>
        <charset val="204"/>
      </rPr>
      <t>Расходы, направленные на модернизацию коммунальной инфраструктуры</t>
    </r>
    <r>
      <rPr>
        <sz val="14"/>
        <rFont val="Times New Roman"/>
        <family val="1"/>
        <charset val="204"/>
      </rPr>
      <t>,</t>
    </r>
    <r>
      <rPr>
        <b/>
        <sz val="14"/>
        <rFont val="Times New Roman"/>
        <family val="1"/>
        <charset val="204"/>
      </rPr>
      <t xml:space="preserve"> всего</t>
    </r>
  </si>
  <si>
    <r>
      <rPr>
        <b/>
        <sz val="14"/>
        <rFont val="Times New Roman"/>
        <family val="1"/>
        <charset val="204"/>
      </rPr>
      <t>Оборудование контейнерных площадок для сбора твердых коммунальных отходов</t>
    </r>
    <r>
      <rPr>
        <sz val="14"/>
        <rFont val="Times New Roman"/>
        <family val="1"/>
        <charset val="204"/>
      </rPr>
      <t>,</t>
    </r>
    <r>
      <rPr>
        <b/>
        <sz val="14"/>
        <rFont val="Times New Roman"/>
        <family val="1"/>
        <charset val="204"/>
      </rPr>
      <t xml:space="preserve"> всего</t>
    </r>
  </si>
  <si>
    <r>
      <rPr>
        <b/>
        <u/>
        <sz val="14"/>
        <color rgb="FF7030A0"/>
        <rFont val="Times New Roman"/>
        <family val="1"/>
        <charset val="204"/>
      </rPr>
      <t>Освоение средств ОБ составляет 0%.</t>
    </r>
    <r>
      <rPr>
        <sz val="14"/>
        <color rgb="FF7030A0"/>
        <rFont val="Times New Roman"/>
        <family val="1"/>
        <charset val="204"/>
      </rPr>
      <t xml:space="preserve"> Администрацией города Благовещенска с управлением региональной безопасности и противодействия коррупции Амурской области заключено Соглашение от 04.03.2021 № 5 о предоставлении из областного бюджета в 2021 году бюджету города Благовещенска субсидии на Развитие аппаратно-программного комплекса "Безопасный город" на сумму 3 010,8 тыс. руб. от общего объема бюджетных ассигнований, предусматриваемых в бюджете города Благовещенска - 3 203,0 тыс.руб., уровень софинансирования – 94 %. </t>
    </r>
  </si>
  <si>
    <t xml:space="preserve">Плановый объем финансирования предусмотрен на строительство 1 очереди 1 пускового комплекса участка № 5 в составе 3-го этапа строительства объекта «Берегоукрепление и реконструкция набережной р. Амур, г. Благовещенск». МУ «ГУКС» заключен МК от 02.11.2020 № 0342/2020 с АО «Асфальт» на сумму 2 487 246,1 тыс.руб. (срок окончания выполнения работ: 30.06.2024). </t>
  </si>
  <si>
    <r>
      <rPr>
        <b/>
        <u/>
        <sz val="14"/>
        <color rgb="FF7030A0"/>
        <rFont val="Times New Roman"/>
        <family val="1"/>
        <charset val="204"/>
      </rPr>
      <t xml:space="preserve">Освоение средств ФБ составляет 45,8 %, ОБ 100 %. </t>
    </r>
    <r>
      <rPr>
        <sz val="14"/>
        <color rgb="FF7030A0"/>
        <rFont val="Times New Roman"/>
        <family val="1"/>
        <charset val="204"/>
      </rPr>
      <t xml:space="preserve"> Между администрацией г.Благовещенска и министерством строительства и архитектуры Амурской области заключено соглашение от 10.08.2020 №6 о предоставлении из областного бюджета в 2020-2021 годах бюджету муниципального образования города Благовещенска иного межбюджетного трансферта на цели реализации отдельных мероприятий планов социального развития центров экономического роста Амурской области. В рамках соглашения предусмотрено: 1) строительство 1 очереди 1 пускового комплекса участка № 5 в составе 3-го этапа строительства объекта «Берегоукрепление и реконструкция набережной р. Амур, г. Благовещенск»; 2) переселение граждан из аварийного жилищного фонда г. Благовещенска.</t>
    </r>
  </si>
  <si>
    <t>Плановый объем финансирования за счет средств Фонда и городского бюджета предусмотрен на приобретение готового жилья и строительство дома. В настоящее время проводятся мероприятия по определению параметров жилых помещений.</t>
  </si>
  <si>
    <t xml:space="preserve">Плановый объем финансирования в сумме 44 434,1 тыс. руб. (в том числе: средства Фонда – 36 053,4 тыс. руб., средства областного бюджета – 8 380,6 тыс. руб., средства городского бюджета - 2 136,0 тыс. руб.) предусмотрен на выплату возмещения по соглашениям об изъятии недвижимого имущества для муниципальных нужд. В настоящее время проводятся мероприятия по оценке изымаемого имущества и заключению соглашений об изъятии недвижимого имущества для произведения выплат.
</t>
  </si>
  <si>
    <r>
      <rPr>
        <b/>
        <u/>
        <sz val="14"/>
        <color rgb="FF7030A0"/>
        <rFont val="Times New Roman"/>
        <family val="1"/>
        <charset val="204"/>
      </rPr>
      <t>Освоение средств ОБ составляет 24,3%.</t>
    </r>
    <r>
      <rPr>
        <sz val="14"/>
        <color rgb="FF7030A0"/>
        <rFont val="Times New Roman"/>
        <family val="1"/>
        <charset val="204"/>
      </rPr>
      <t xml:space="preserve"> Между администрацией города Благовещенска и министерством культуры и национальной политики Амурской области заключено Соглашение от 20.01.2021 № 10701000-1-2021-008 о предоставлении в 2021 году иного межбюджетного трансферта, имеющего целевое назначение, на сумму 5 000,0 тыс. руб. (уровень софинансирования 100%) на создание модельных муниципальных библиотек. В 2021 году предусмотрено переоснащение муниципальной библиотеки им. Б. Машука по ул. Институтская, 10/1 МБУК «МИБС». В настоящее время учреждением в целях приобретения оборудования, мебели, литературы и др., заключено 17 контрактов (договоров) на общую сумму 3 001,9 тыс. руб.. На стадии заключения находится контракт на выполнение работ по изготовлению мебели - 275,6 тыс. руб. В целом планируется заключение 25 контрактов (договоров). Открытие муниципальной модельной библиотеки запланировано на сентябрь 2021 года. </t>
    </r>
  </si>
  <si>
    <r>
      <t xml:space="preserve">В 2021 году муниципальным образованием городом Благовещенском принято участие </t>
    </r>
    <r>
      <rPr>
        <b/>
        <sz val="14"/>
        <rFont val="Times New Roman"/>
        <family val="1"/>
        <charset val="204"/>
      </rPr>
      <t>в 8 государственных программах РФ (9 подпрограммах)</t>
    </r>
    <r>
      <rPr>
        <sz val="14"/>
        <rFont val="Times New Roman"/>
        <family val="1"/>
        <charset val="204"/>
      </rPr>
      <t xml:space="preserve">, финансируемых из федерального бюджета, </t>
    </r>
    <r>
      <rPr>
        <b/>
        <sz val="14"/>
        <color rgb="FFFF0000"/>
        <rFont val="Times New Roman"/>
        <family val="1"/>
        <charset val="204"/>
      </rPr>
      <t>12 государственных программах Амурской области (19 подпрограммах)</t>
    </r>
    <r>
      <rPr>
        <sz val="14"/>
        <color rgb="FFFF0000"/>
        <rFont val="Times New Roman"/>
        <family val="1"/>
        <charset val="204"/>
      </rPr>
      <t xml:space="preserve">, финансируемых из областного бюджета. </t>
    </r>
    <r>
      <rPr>
        <sz val="14"/>
        <rFont val="Times New Roman"/>
        <family val="1"/>
        <charset val="204"/>
      </rPr>
      <t>Общая сумма привлеченных средств из федерального и областного бюджетов составила</t>
    </r>
    <r>
      <rPr>
        <b/>
        <sz val="14"/>
        <rFont val="Times New Roman"/>
        <family val="1"/>
        <charset val="204"/>
      </rPr>
      <t xml:space="preserve"> 7 762,0 млн. руб.</t>
    </r>
    <r>
      <rPr>
        <sz val="14"/>
        <rFont val="Times New Roman"/>
        <family val="1"/>
        <charset val="204"/>
      </rPr>
      <t xml:space="preserve">  Средства федерального бюджета освоены на 9,5%, областного бюджета на 12,4%.</t>
    </r>
    <r>
      <rPr>
        <sz val="14"/>
        <color rgb="FFFF0000"/>
        <rFont val="Times New Roman"/>
        <family val="1"/>
        <charset val="204"/>
      </rPr>
      <t xml:space="preserve"> В том числе принято участие в реализации </t>
    </r>
    <r>
      <rPr>
        <b/>
        <sz val="14"/>
        <color rgb="FFFF0000"/>
        <rFont val="Times New Roman"/>
        <family val="1"/>
        <charset val="204"/>
      </rPr>
      <t>4 национальных проектов Российской Федерации (6 федеральных и региональных проектов)</t>
    </r>
    <r>
      <rPr>
        <sz val="14"/>
        <color rgb="FFFF0000"/>
        <rFont val="Times New Roman"/>
        <family val="1"/>
        <charset val="204"/>
      </rPr>
      <t xml:space="preserve">, финансируемых из федерального и областного бюджетов в рамках государственных программ Российской Федерации и Амурской области. Общая сумма привлеченных средств из федерального и областного бюджетов составила </t>
    </r>
    <r>
      <rPr>
        <b/>
        <sz val="14"/>
        <color rgb="FFFF0000"/>
        <rFont val="Times New Roman"/>
        <family val="1"/>
        <charset val="204"/>
      </rPr>
      <t xml:space="preserve">1 733,1 млн. руб. </t>
    </r>
    <r>
      <rPr>
        <sz val="14"/>
        <color rgb="FFFF0000"/>
        <rFont val="Times New Roman"/>
        <family val="1"/>
        <charset val="204"/>
      </rPr>
      <t xml:space="preserve">По состоянию на 01.01.2021 средства областного бюджета освоены на </t>
    </r>
    <r>
      <rPr>
        <b/>
        <sz val="14"/>
        <color rgb="FFFF0000"/>
        <rFont val="Times New Roman"/>
        <family val="1"/>
        <charset val="204"/>
      </rPr>
      <t>74,6%</t>
    </r>
    <r>
      <rPr>
        <sz val="14"/>
        <color rgb="FFFF0000"/>
        <rFont val="Times New Roman"/>
        <family val="1"/>
        <charset val="204"/>
      </rPr>
      <t xml:space="preserve">. </t>
    </r>
    <r>
      <rPr>
        <sz val="14"/>
        <rFont val="Times New Roman"/>
        <family val="1"/>
        <charset val="204"/>
      </rPr>
      <t xml:space="preserve">
</t>
    </r>
  </si>
  <si>
    <r>
      <rPr>
        <b/>
        <u/>
        <sz val="14"/>
        <rFont val="Times New Roman"/>
        <family val="1"/>
        <charset val="204"/>
      </rPr>
      <t>Подпрограмма</t>
    </r>
    <r>
      <rPr>
        <b/>
        <sz val="14"/>
        <rFont val="Times New Roman"/>
        <family val="1"/>
        <charset val="204"/>
      </rPr>
      <t xml:space="preserve"> "Историко-культурное наследие" </t>
    </r>
  </si>
  <si>
    <r>
      <rPr>
        <b/>
        <u/>
        <sz val="14"/>
        <rFont val="Times New Roman"/>
        <family val="1"/>
        <charset val="204"/>
      </rPr>
      <t>Подпрограмма</t>
    </r>
    <r>
      <rPr>
        <b/>
        <sz val="14"/>
        <rFont val="Times New Roman"/>
        <family val="1"/>
        <charset val="204"/>
      </rPr>
      <t xml:space="preserve"> «Развитие сети автомобильных дорог общего пользования Амурской области»                                                                                                                                </t>
    </r>
  </si>
  <si>
    <r>
      <rPr>
        <b/>
        <u/>
        <sz val="14"/>
        <rFont val="Times New Roman"/>
        <family val="1"/>
        <charset val="204"/>
      </rPr>
      <t>8.1. Подпрограмма</t>
    </r>
    <r>
      <rPr>
        <b/>
        <sz val="14"/>
        <rFont val="Times New Roman"/>
        <family val="1"/>
        <charset val="204"/>
      </rPr>
      <t xml:space="preserve"> "Официальная статистика"</t>
    </r>
  </si>
  <si>
    <r>
      <rPr>
        <b/>
        <u/>
        <sz val="14"/>
        <rFont val="Times New Roman"/>
        <family val="1"/>
        <charset val="204"/>
      </rPr>
      <t>Подпрограмма</t>
    </r>
    <r>
      <rPr>
        <b/>
        <sz val="14"/>
        <rFont val="Times New Roman"/>
        <family val="1"/>
        <charset val="204"/>
      </rPr>
      <t xml:space="preserve"> "Развитие экономического потенциала и формирование благоприятного инвестиционного климата на территории Амурской области"</t>
    </r>
  </si>
  <si>
    <r>
      <t xml:space="preserve">Субвенции на финансовое обеспечение государственных полномочий по организации и осуществлению деятельности по опеке и попечительству в отношении совершеннолетних лиц, признанных судом недееспособными или ограниченными в дееспособности по основаниям, указанным в статьях 29 и 30 Гражданского кодекса Российской Федерации, </t>
    </r>
    <r>
      <rPr>
        <b/>
        <sz val="14"/>
        <rFont val="Times New Roman"/>
        <family val="1"/>
        <charset val="204"/>
      </rPr>
      <t>всего</t>
    </r>
  </si>
  <si>
    <r>
      <t xml:space="preserve">Организация и проведение мероприятий по благоустройству территорий общеобразовательных организаций, </t>
    </r>
    <r>
      <rPr>
        <b/>
        <sz val="14"/>
        <rFont val="Times New Roman"/>
        <family val="1"/>
        <charset val="204"/>
      </rPr>
      <t>всего</t>
    </r>
  </si>
  <si>
    <r>
      <t>Проведение мероприятий по энергосбережению в части замены в образовательных организациях деревянных окон на металлопластиковые,</t>
    </r>
    <r>
      <rPr>
        <b/>
        <sz val="14"/>
        <rFont val="Times New Roman"/>
        <family val="1"/>
        <charset val="204"/>
      </rPr>
      <t xml:space="preserve"> всего</t>
    </r>
  </si>
  <si>
    <r>
      <t xml:space="preserve">Финансовое обеспечение государственных полномочий по проведению текущего или капитального ремонта жилых помещений, расположенных на территории области и принадлежащих на праве собственности детям-сиротам и детям, оставшимся без попечения родителей, лицам из их числа, </t>
    </r>
    <r>
      <rPr>
        <b/>
        <sz val="14"/>
        <rFont val="Times New Roman"/>
        <family val="1"/>
        <charset val="204"/>
      </rPr>
      <t>всего</t>
    </r>
  </si>
  <si>
    <r>
      <t>Финансовое обеспечение расходов, связанных с созданием и содержанием дорожного патруля,</t>
    </r>
    <r>
      <rPr>
        <b/>
        <sz val="14"/>
        <rFont val="Times New Roman"/>
        <family val="1"/>
        <charset val="204"/>
      </rPr>
      <t xml:space="preserve"> всего</t>
    </r>
  </si>
  <si>
    <r>
      <t xml:space="preserve">Мероприятия по </t>
    </r>
    <r>
      <rPr>
        <b/>
        <sz val="14"/>
        <rFont val="Times New Roman"/>
        <family val="1"/>
        <charset val="204"/>
      </rPr>
      <t>разработке проектно-сметной документации для перевода объектов</t>
    </r>
    <r>
      <rPr>
        <sz val="14"/>
        <rFont val="Times New Roman"/>
        <family val="1"/>
        <charset val="204"/>
      </rPr>
      <t xml:space="preserve"> жилищно-коммунального хозяйства </t>
    </r>
    <r>
      <rPr>
        <b/>
        <sz val="14"/>
        <rFont val="Times New Roman"/>
        <family val="1"/>
        <charset val="204"/>
      </rPr>
      <t>на потребление природного газа</t>
    </r>
    <r>
      <rPr>
        <sz val="14"/>
        <rFont val="Times New Roman"/>
        <family val="1"/>
        <charset val="204"/>
      </rPr>
      <t xml:space="preserve">, </t>
    </r>
    <r>
      <rPr>
        <b/>
        <sz val="14"/>
        <rFont val="Times New Roman"/>
        <family val="1"/>
        <charset val="204"/>
      </rPr>
      <t>всего</t>
    </r>
  </si>
  <si>
    <r>
      <t xml:space="preserve">Разработка проектно-сметной документации для строительства внутрипоселковых газораспределительных сетей, </t>
    </r>
    <r>
      <rPr>
        <b/>
        <sz val="14"/>
        <rFont val="Times New Roman"/>
        <family val="1"/>
        <charset val="204"/>
      </rPr>
      <t>всего</t>
    </r>
  </si>
  <si>
    <r>
      <t xml:space="preserve">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t>
    </r>
    <r>
      <rPr>
        <b/>
        <sz val="14"/>
        <rFont val="Times New Roman"/>
        <family val="1"/>
        <charset val="204"/>
      </rPr>
      <t>всего</t>
    </r>
  </si>
  <si>
    <r>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r>
    <r>
      <rPr>
        <b/>
        <sz val="14"/>
        <rFont val="Times New Roman"/>
        <family val="1"/>
        <charset val="204"/>
      </rPr>
      <t xml:space="preserve"> всего</t>
    </r>
  </si>
  <si>
    <r>
      <t>Субвенции на финансовое обеспечение государственных полномочий по организационному обеспечению деятельности административных комиссий,</t>
    </r>
    <r>
      <rPr>
        <b/>
        <sz val="14"/>
        <rFont val="Times New Roman"/>
        <family val="1"/>
        <charset val="204"/>
      </rPr>
      <t xml:space="preserve"> всего</t>
    </r>
  </si>
  <si>
    <r>
      <t xml:space="preserve">Реализация мероприятий программы формирования современной городской среды, </t>
    </r>
    <r>
      <rPr>
        <b/>
        <sz val="14"/>
        <rFont val="Times New Roman"/>
        <family val="1"/>
        <charset val="204"/>
      </rPr>
      <t>всего</t>
    </r>
  </si>
  <si>
    <r>
      <rPr>
        <b/>
        <u/>
        <sz val="14"/>
        <rFont val="Times New Roman"/>
        <family val="1"/>
        <charset val="204"/>
      </rPr>
      <t>Подпрограмма</t>
    </r>
    <r>
      <rPr>
        <b/>
        <sz val="14"/>
        <rFont val="Times New Roman"/>
        <family val="1"/>
        <charset val="204"/>
      </rPr>
      <t xml:space="preserve"> "Стимулирование развития жилищного строительства на территории области"</t>
    </r>
  </si>
  <si>
    <r>
      <t xml:space="preserve">Субвенции на осуществление полномочий по составлению (изменению, дополнению) списков кандидатов в присяжные заседатели федеральных судов общей юрисдикции в Российской Федерации, </t>
    </r>
    <r>
      <rPr>
        <b/>
        <sz val="14"/>
        <rFont val="Times New Roman"/>
        <family val="1"/>
        <charset val="204"/>
      </rPr>
      <t>всего</t>
    </r>
  </si>
  <si>
    <r>
      <t xml:space="preserve">Капитальные вложения в объекты государственной (муниципальной) собственности (Крытый футбольный манеж в квартале 398 г.Благовещенска, Амурская область (в т.ч. проектные работы), </t>
    </r>
    <r>
      <rPr>
        <b/>
        <sz val="14"/>
        <rFont val="Times New Roman"/>
        <family val="1"/>
        <charset val="204"/>
      </rPr>
      <t>всего</t>
    </r>
  </si>
  <si>
    <r>
      <rPr>
        <b/>
        <u/>
        <sz val="14"/>
        <rFont val="Times New Roman"/>
        <family val="1"/>
        <charset val="204"/>
      </rPr>
      <t>Освоение средств ОБ составляет 0%.</t>
    </r>
    <r>
      <rPr>
        <sz val="14"/>
        <rFont val="Times New Roman"/>
        <family val="1"/>
        <charset val="204"/>
      </rPr>
      <t xml:space="preserve"> Между администрацией города Благовещенска и министерством образования и науки Амурской области заключено соглашение от 23.03.2021 № 5/КВ  о предоставлении из областного бюджета в 2021 году бюджету города Благовещенска субсидии на Капитальные вложения в объекты муниципальной собственности, в размере </t>
    </r>
    <r>
      <rPr>
        <b/>
        <sz val="14"/>
        <rFont val="Times New Roman"/>
        <family val="1"/>
        <charset val="204"/>
      </rPr>
      <t>98 769,9</t>
    </r>
    <r>
      <rPr>
        <sz val="14"/>
        <rFont val="Times New Roman"/>
        <family val="1"/>
        <charset val="204"/>
      </rPr>
      <t xml:space="preserve"> тыс. руб. от общего объема бюджетных ассигнований, предусматриваемых в бюджете города - </t>
    </r>
    <r>
      <rPr>
        <b/>
        <sz val="14"/>
        <rFont val="Times New Roman"/>
        <family val="1"/>
        <charset val="204"/>
      </rPr>
      <t>105 074,3  тыс. руб.</t>
    </r>
    <r>
      <rPr>
        <sz val="14"/>
        <rFont val="Times New Roman"/>
        <family val="1"/>
        <charset val="204"/>
      </rPr>
      <t xml:space="preserve"> (</t>
    </r>
    <r>
      <rPr>
        <i/>
        <sz val="14"/>
        <rFont val="Times New Roman"/>
        <family val="1"/>
        <charset val="204"/>
      </rPr>
      <t xml:space="preserve">уровень софинансирования - </t>
    </r>
    <r>
      <rPr>
        <b/>
        <i/>
        <sz val="14"/>
        <rFont val="Times New Roman"/>
        <family val="1"/>
        <charset val="204"/>
      </rPr>
      <t>94%</t>
    </r>
    <r>
      <rPr>
        <i/>
        <sz val="14"/>
        <rFont val="Times New Roman"/>
        <family val="1"/>
        <charset val="204"/>
      </rPr>
      <t xml:space="preserve">). </t>
    </r>
    <r>
      <rPr>
        <sz val="14"/>
        <rFont val="Times New Roman"/>
        <family val="1"/>
        <charset val="204"/>
      </rPr>
      <t>19.05.2021 данное соглашение расторгнуто - доп.соглашение от 19.05.2021 № 5/КВ/1</t>
    </r>
    <r>
      <rPr>
        <b/>
        <sz val="14"/>
        <rFont val="Times New Roman"/>
        <family val="1"/>
        <charset val="204"/>
      </rPr>
      <t xml:space="preserve"> </t>
    </r>
    <r>
      <rPr>
        <sz val="14"/>
        <rFont val="Times New Roman"/>
        <family val="1"/>
        <charset val="204"/>
      </rPr>
      <t xml:space="preserve">  </t>
    </r>
  </si>
  <si>
    <r>
      <rPr>
        <b/>
        <u/>
        <sz val="14"/>
        <rFont val="Times New Roman"/>
        <family val="1"/>
        <charset val="204"/>
      </rPr>
      <t>Освоение средств ОБ составляет 0%.</t>
    </r>
    <r>
      <rPr>
        <sz val="14"/>
        <rFont val="Times New Roman"/>
        <family val="1"/>
        <charset val="204"/>
      </rPr>
      <t xml:space="preserve"> Между администрацией города Благовещенска и министерством ЖКХ Амурской области заключено Соглашение от 12.03.2021 № 01-39-3639 о предоставлении из областного бюджета в 2021 году бюджету города Благовещенска субсидии на Мероприятия по разработке проектно-сметной документации для перевода объектов жилищно-коммунального хозяйства на потребление природного газа, </t>
    </r>
    <r>
      <rPr>
        <i/>
        <sz val="14"/>
        <rFont val="Times New Roman"/>
        <family val="1"/>
        <charset val="204"/>
      </rPr>
      <t xml:space="preserve">уровень софинансирования – </t>
    </r>
    <r>
      <rPr>
        <b/>
        <i/>
        <sz val="14"/>
        <rFont val="Times New Roman"/>
        <family val="1"/>
        <charset val="204"/>
      </rPr>
      <t>94%</t>
    </r>
    <r>
      <rPr>
        <sz val="14"/>
        <rFont val="Times New Roman"/>
        <family val="1"/>
        <charset val="204"/>
      </rPr>
      <t xml:space="preserve">. Реализация мероприятия планируется после разработки Схемы размещения объектов газоснабжения на территории города Благовещенска исполнительным органом субъекта Российской Федерации (министерством ЖКХ Амурской области). В соответствии с доп.соглашением от 01.10.2021 № 1/463 лимиты с 2021 года сняты.
</t>
    </r>
  </si>
  <si>
    <r>
      <rPr>
        <b/>
        <u/>
        <sz val="14"/>
        <rFont val="Times New Roman"/>
        <family val="1"/>
        <charset val="204"/>
      </rPr>
      <t>Освоение средств ОБ составляет 0%.</t>
    </r>
    <r>
      <rPr>
        <sz val="14"/>
        <rFont val="Times New Roman"/>
        <family val="1"/>
        <charset val="204"/>
      </rPr>
      <t xml:space="preserve"> Между администрацией города Благовещенска и министерством ЖКХ Амурской области заключено Соглашение от 16.03.2021 № 01-39-3650 о предоставлении из областного бюджета в 2021 году бюджету города Благовещенска субсидии на Разработка проектно-сметной документации для строительства внутрипоселковых газораспределительных сетей, </t>
    </r>
    <r>
      <rPr>
        <i/>
        <sz val="14"/>
        <rFont val="Times New Roman"/>
        <family val="1"/>
        <charset val="204"/>
      </rPr>
      <t>уровень софинансирования –</t>
    </r>
    <r>
      <rPr>
        <b/>
        <i/>
        <sz val="14"/>
        <rFont val="Times New Roman"/>
        <family val="1"/>
        <charset val="204"/>
      </rPr>
      <t xml:space="preserve"> 94%</t>
    </r>
    <r>
      <rPr>
        <sz val="14"/>
        <rFont val="Times New Roman"/>
        <family val="1"/>
        <charset val="204"/>
      </rPr>
      <t xml:space="preserve">. Реализация мероприятия планируется после разработки Схемы размещения объектов газоснабжения на территории города Благовещенска исполнительным органом субъекта Российской Федерации (министерством ЖКХ Амурской области). Расторгнуто
</t>
    </r>
  </si>
  <si>
    <t xml:space="preserve">Освоение средств ФБ составляет 51,7%.  </t>
  </si>
  <si>
    <t>Работы по контракту № 0495/2021 от 22.11.2021 г. по стр-ву объекта "Строительство инженерной инфраструктуры к ФОК в кв.266 г.Благовещенск, Амурская обл.", подрядчик ООО "СТРОЙУЮТ.,полностью выполнены и приняты. Готовится документация для сдачи объекта в эксплуатацию.</t>
  </si>
  <si>
    <t xml:space="preserve">Освоение средств ОБ составляет 99,9%.  </t>
  </si>
  <si>
    <t>Подпрограмма "Обеспечение реализации муниципальной программы "Обеспечение доступным и комфортным жильем населения города Благовещенска и прочие расходы"</t>
  </si>
  <si>
    <t>В 2021 году из областного бюджета в бюджет города в качестве возмещения затрат за предоставленные 10 квартир из муниципального жилищного фонда детям-сиротам и детям, оставшимся без попечения родителей, перечислены средства в сумме 25 056,2 тыс. руб.</t>
  </si>
  <si>
    <r>
      <rPr>
        <b/>
        <u/>
        <sz val="14"/>
        <rFont val="Times New Roman"/>
        <family val="1"/>
        <charset val="204"/>
      </rPr>
      <t xml:space="preserve">Освоение средств ФБ, ОБ составляет 100 %. </t>
    </r>
    <r>
      <rPr>
        <sz val="14"/>
        <rFont val="Times New Roman"/>
        <family val="1"/>
        <charset val="204"/>
      </rPr>
      <t xml:space="preserve"> МУ "ГУКС" заключен ОБЩИЙ муниципальный контракт на выполнение работ по завершению строительства 1 очереди 1 пускового комплекса участка № 5, 2 очереди 1 пускового комплекса участка № 5, 2 пускового комплекса участка № 5 и участка № 6 в составе 3-го этапа строительства объекта «Берегоукрепление и реконструкция набережной р. Амур, г. Благовещенск» от 02.11.2020 № 0342/2020 с АО «АСФАЛЬТ» на сумму 2 487 246,1 тыс. руб., срок окончания выполнения работ – 30.06.2024, техническая готовность - 15,8%. С 2020 года ведутся работы по строительству 1 очереди 1 пускового комплекса участка № 5 в составе 3-го этапа строительства объекта. В 2021 году выполнены работы за счет средств ОБ на сумму 1 747,5 тыс. руб. и полностью отработан аванс за счет средств ФБ 2020 года на сумму 171 077,8 тыс. руб.</t>
    </r>
  </si>
  <si>
    <r>
      <t xml:space="preserve">Субвенции на финансовое обеспечение государственных полномочий по созданию и организации деятельности комиссий по делам несовершеннолетних и защите их прав при администрациях городских округов и муниципальных районов, </t>
    </r>
    <r>
      <rPr>
        <b/>
        <sz val="14"/>
        <rFont val="Times New Roman"/>
        <family val="1"/>
        <charset val="204"/>
      </rPr>
      <t>всего</t>
    </r>
    <r>
      <rPr>
        <b/>
        <sz val="14"/>
        <color indexed="10"/>
        <rFont val="Times New Roman"/>
        <family val="1"/>
        <charset val="204"/>
      </rPr>
      <t/>
    </r>
  </si>
  <si>
    <t>Софинансирование расходов, связанных с развитием аппаратно-программного комплекса "Безопасный город", всего</t>
  </si>
  <si>
    <t>Реализация мероприятий планов социального развития центров экономического роста субъектов Российской Федерации , входящих в состав Дальневосточного федерального округа , всего</t>
  </si>
  <si>
    <r>
      <t xml:space="preserve">Выплата компенсации части платы, взимаемой с родителей (законных представителей) за присмотр и уход за детьми, осваивающими образовательные программы дошкольного образования в образовательных организациях, </t>
    </r>
    <r>
      <rPr>
        <b/>
        <sz val="14"/>
        <rFont val="Times New Roman"/>
        <family val="1"/>
        <charset val="204"/>
      </rPr>
      <t>всего</t>
    </r>
  </si>
  <si>
    <r>
      <t xml:space="preserve">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образовательных организациях, </t>
    </r>
    <r>
      <rPr>
        <b/>
        <sz val="14"/>
        <rFont val="Times New Roman"/>
        <family val="1"/>
        <charset val="204"/>
      </rPr>
      <t>всего</t>
    </r>
  </si>
  <si>
    <r>
      <rPr>
        <b/>
        <u/>
        <sz val="14"/>
        <rFont val="Times New Roman"/>
        <family val="1"/>
        <charset val="204"/>
      </rPr>
      <t xml:space="preserve">1.1. Подпрограмма </t>
    </r>
    <r>
      <rPr>
        <b/>
        <sz val="14"/>
        <rFont val="Times New Roman"/>
        <family val="1"/>
        <charset val="204"/>
      </rPr>
      <t>«Создание условий для обеспечения доступным и комфортным жильем граждан России»</t>
    </r>
  </si>
  <si>
    <r>
      <rPr>
        <b/>
        <u/>
        <sz val="14"/>
        <rFont val="Times New Roman"/>
        <family val="1"/>
        <charset val="204"/>
      </rPr>
      <t>Подпрограмма</t>
    </r>
    <r>
      <rPr>
        <b/>
        <sz val="14"/>
        <rFont val="Times New Roman"/>
        <family val="1"/>
        <charset val="204"/>
      </rPr>
      <t xml:space="preserve"> «Обеспечение жильём молодых семей» </t>
    </r>
    <r>
      <rPr>
        <sz val="14"/>
        <rFont val="Times New Roman"/>
        <family val="1"/>
        <charset val="204"/>
      </rPr>
      <t xml:space="preserve">                                                                                                                                                                     </t>
    </r>
  </si>
  <si>
    <r>
      <rPr>
        <b/>
        <u/>
        <sz val="14"/>
        <rFont val="Times New Roman"/>
        <family val="1"/>
        <charset val="204"/>
      </rPr>
      <t>Подпрограмма</t>
    </r>
    <r>
      <rPr>
        <b/>
        <sz val="14"/>
        <rFont val="Times New Roman"/>
        <family val="1"/>
        <charset val="204"/>
      </rPr>
      <t xml:space="preserve"> «Переселение граждан из аварийного жилищного фонда, в том числе с учетом необходимости развития малоэтажного жилищного строительства на территории области»  </t>
    </r>
  </si>
  <si>
    <r>
      <t xml:space="preserve">Обеспечение мероприятий по переселению граждан из аварийного жилищного фонда, </t>
    </r>
    <r>
      <rPr>
        <b/>
        <sz val="14"/>
        <rFont val="Times New Roman"/>
        <family val="1"/>
        <charset val="204"/>
      </rPr>
      <t>всего</t>
    </r>
  </si>
  <si>
    <r>
      <rPr>
        <b/>
        <u/>
        <sz val="14"/>
        <rFont val="Times New Roman"/>
        <family val="1"/>
        <charset val="204"/>
      </rPr>
      <t>Подпрограмма</t>
    </r>
    <r>
      <rPr>
        <b/>
        <sz val="14"/>
        <rFont val="Times New Roman"/>
        <family val="1"/>
        <charset val="204"/>
      </rPr>
      <t xml:space="preserve"> «Улучшение жилищных условий»  </t>
    </r>
  </si>
  <si>
    <r>
      <rPr>
        <b/>
        <u/>
        <sz val="14"/>
        <rFont val="Times New Roman"/>
        <family val="1"/>
        <charset val="204"/>
      </rPr>
      <t>Освоение средств ОБ составляет 85,7 %</t>
    </r>
    <r>
      <rPr>
        <sz val="14"/>
        <rFont val="Times New Roman"/>
        <family val="1"/>
        <charset val="204"/>
      </rPr>
      <t xml:space="preserve">. В 2021 году земельным управлением выдано 53 сертификата. На перечисление средств в МКУ "БГАЖЦ" поступило 45 заявлений, 1 исполнительный лист. Фактическая оплата по ним произведена на общую сумму 18 171,5 тыс. руб. В связи с истечением срока действия 7 сертификатов не реализованы. </t>
    </r>
  </si>
  <si>
    <r>
      <rPr>
        <b/>
        <u/>
        <sz val="14"/>
        <rFont val="Times New Roman"/>
        <family val="1"/>
        <charset val="204"/>
      </rPr>
      <t>1.2. Подпрограмма</t>
    </r>
    <r>
      <rPr>
        <b/>
        <sz val="14"/>
        <rFont val="Times New Roman"/>
        <family val="1"/>
        <charset val="204"/>
      </rPr>
      <t xml:space="preserve"> «Создание условий для обеспечения качественными услугами жилищно-коммунального хозяйства граждан России»  </t>
    </r>
  </si>
  <si>
    <r>
      <rPr>
        <b/>
        <u/>
        <sz val="14"/>
        <rFont val="Times New Roman"/>
        <family val="1"/>
        <charset val="204"/>
      </rPr>
      <t xml:space="preserve">Подпрограмма </t>
    </r>
    <r>
      <rPr>
        <b/>
        <sz val="14"/>
        <rFont val="Times New Roman"/>
        <family val="1"/>
        <charset val="204"/>
      </rPr>
      <t xml:space="preserve">"Обеспечение доступности коммунальных услуг, повышение качества и надежности жилищно-коммунального обслуживания населения" </t>
    </r>
  </si>
  <si>
    <r>
      <rPr>
        <b/>
        <u/>
        <sz val="14"/>
        <rFont val="Times New Roman"/>
        <family val="1"/>
        <charset val="204"/>
      </rPr>
      <t>Подпрограмма</t>
    </r>
    <r>
      <rPr>
        <b/>
        <sz val="14"/>
        <rFont val="Times New Roman"/>
        <family val="1"/>
        <charset val="204"/>
      </rPr>
      <t xml:space="preserve"> "Повышение качества питьевого водоснабжения населения Амурской области"</t>
    </r>
  </si>
  <si>
    <t>Подпрограмма «Повышение качества и надежности жилищно-коммунального обслуживания населения, обеспечение доступности коммунальных услуг»</t>
  </si>
  <si>
    <r>
      <rPr>
        <b/>
        <u/>
        <sz val="14"/>
        <rFont val="Times New Roman"/>
        <family val="1"/>
        <charset val="204"/>
      </rPr>
      <t>2.1. Подпрограмма</t>
    </r>
    <r>
      <rPr>
        <b/>
        <sz val="14"/>
        <rFont val="Times New Roman"/>
        <family val="1"/>
        <charset val="204"/>
      </rPr>
      <t xml:space="preserve"> "Развитие дошкольного и общего образования"</t>
    </r>
  </si>
  <si>
    <r>
      <rPr>
        <b/>
        <u/>
        <sz val="14"/>
        <rFont val="Times New Roman"/>
        <family val="1"/>
        <charset val="204"/>
      </rPr>
      <t>Подпрограмма</t>
    </r>
    <r>
      <rPr>
        <b/>
        <sz val="14"/>
        <rFont val="Times New Roman"/>
        <family val="1"/>
        <charset val="204"/>
      </rPr>
      <t xml:space="preserve"> «Обеспечение жилыми помещениями детей-сирот и детей, оставшихся без попечения родителей, а также лиц из числа детей-сирот и детей, оставшихся без попечения родителей» </t>
    </r>
    <r>
      <rPr>
        <i/>
        <u/>
        <sz val="14"/>
        <color indexed="8"/>
        <rFont val="Times New Roman"/>
        <family val="1"/>
        <charset val="204"/>
      </rPr>
      <t/>
    </r>
  </si>
  <si>
    <r>
      <rPr>
        <b/>
        <u/>
        <sz val="14"/>
        <rFont val="Times New Roman"/>
        <family val="1"/>
        <charset val="204"/>
      </rPr>
      <t xml:space="preserve">Освоение средств ОБ составляет 56,1%. </t>
    </r>
    <r>
      <rPr>
        <sz val="14"/>
        <rFont val="Times New Roman"/>
        <family val="1"/>
        <charset val="204"/>
      </rPr>
      <t xml:space="preserve"> Плановый объем финансирования предусмотрен на проведение текущего и капитального ремонта жилых помещений, принадлежащих на праве собственности детям-сиротам и детям, оставшимся без попечения родителей, лицам из их числа. В I полугодии 2021 года проведен капитальный ремонт 3 жилых помещений на общую сумму 563,4 тыс. руб. Работы выполнены и оплачены в полном объеме. Во II полугодии 2021 года, в соответствии с Порядком предоставления доп. меры соцподдержки в виде проведения текущего и капитального ремонта жилых помещений, подходящие под необходимые для ремонта критерии квартиры, отсутствовали. Остаток лимитов бюджетных обязательств составил 441,4 тыс. руб.</t>
    </r>
  </si>
  <si>
    <r>
      <rPr>
        <b/>
        <u/>
        <sz val="14"/>
        <rFont val="Times New Roman"/>
        <family val="1"/>
        <charset val="204"/>
      </rPr>
      <t xml:space="preserve">Освоение средств ОБ составляет 99,9%. </t>
    </r>
    <r>
      <rPr>
        <sz val="14"/>
        <rFont val="Times New Roman"/>
        <family val="1"/>
        <charset val="204"/>
      </rPr>
      <t xml:space="preserve"> Плановый объем финансирования в сумме 573,9 тыс. руб. предусмотрен на организацию осуществления государственных полномочий по предоставлению жилых помещений детям-сиротам и лицам из их числа. В 2021 году средства израсходованы на приобретение канцелярских товаров (бумаги). Остаток лимитов составил 0,3 тыс. руб.</t>
    </r>
  </si>
  <si>
    <r>
      <rPr>
        <b/>
        <u/>
        <sz val="14"/>
        <rFont val="Times New Roman"/>
        <family val="1"/>
        <charset val="204"/>
      </rPr>
      <t>4.1. Подпрограмма</t>
    </r>
    <r>
      <rPr>
        <b/>
        <sz val="14"/>
        <rFont val="Times New Roman"/>
        <family val="1"/>
        <charset val="204"/>
      </rPr>
      <t xml:space="preserve"> "Обеспечение реализации государственной программы Российской Федерации "Социально-экономическое развитие Дальневосточного федерального округа" и прочие мероприятия в области сбалансированного территориального развития"
"</t>
    </r>
  </si>
  <si>
    <r>
      <rPr>
        <b/>
        <u/>
        <sz val="14"/>
        <rFont val="Times New Roman"/>
        <family val="1"/>
        <charset val="204"/>
      </rPr>
      <t>Подпрограмма</t>
    </r>
    <r>
      <rPr>
        <b/>
        <sz val="14"/>
        <rFont val="Times New Roman"/>
        <family val="1"/>
        <charset val="204"/>
      </rPr>
      <t xml:space="preserve"> "Развитие экономического потенциала и формирование благоприятного инвестиционного климата на территории Амурской области" </t>
    </r>
  </si>
  <si>
    <r>
      <rPr>
        <b/>
        <u/>
        <sz val="14"/>
        <rFont val="Times New Roman"/>
        <family val="1"/>
        <charset val="204"/>
      </rPr>
      <t>5.1. Подпрограмма</t>
    </r>
    <r>
      <rPr>
        <b/>
        <sz val="14"/>
        <rFont val="Times New Roman"/>
        <family val="1"/>
        <charset val="204"/>
      </rPr>
      <t xml:space="preserve"> "Дорожное хозяйство"</t>
    </r>
  </si>
  <si>
    <r>
      <rPr>
        <b/>
        <u/>
        <sz val="14"/>
        <rFont val="Times New Roman"/>
        <family val="1"/>
        <charset val="204"/>
      </rPr>
      <t>Освоение средств ОБ составляет 100,0%.</t>
    </r>
    <r>
      <rPr>
        <sz val="14"/>
        <rFont val="Times New Roman"/>
        <family val="1"/>
        <charset val="204"/>
      </rPr>
      <t xml:space="preserve"> Между администрацией города Благовещенска и министерством транспорта и дорожного хозяйства Амурской области заключено Соглашениеот 12.03.2021 № 456-03/С о предоставлении в 2021 году субсидии из областного бюджета бюджету муниципального образования на финансовое обеспечение расходов, связанных с созданием и содержанием дорожного патруля (</t>
    </r>
    <r>
      <rPr>
        <i/>
        <sz val="14"/>
        <rFont val="Times New Roman"/>
        <family val="1"/>
        <charset val="204"/>
      </rPr>
      <t>уровень софинансирования -100</t>
    </r>
    <r>
      <rPr>
        <b/>
        <i/>
        <sz val="14"/>
        <rFont val="Times New Roman"/>
        <family val="1"/>
        <charset val="204"/>
      </rPr>
      <t>%</t>
    </r>
    <r>
      <rPr>
        <i/>
        <sz val="14"/>
        <rFont val="Times New Roman"/>
        <family val="1"/>
        <charset val="204"/>
      </rPr>
      <t>)</t>
    </r>
    <r>
      <rPr>
        <sz val="14"/>
        <rFont val="Times New Roman"/>
        <family val="1"/>
        <charset val="204"/>
      </rPr>
      <t>.</t>
    </r>
    <r>
      <rPr>
        <sz val="11"/>
        <rFont val="Calibri"/>
        <family val="2"/>
        <scheme val="minor"/>
      </rPr>
      <t xml:space="preserve">
</t>
    </r>
  </si>
  <si>
    <r>
      <rPr>
        <b/>
        <u/>
        <sz val="14"/>
        <rFont val="Times New Roman"/>
        <family val="1"/>
        <charset val="204"/>
      </rPr>
      <t>6.1. Подпрограмма</t>
    </r>
    <r>
      <rPr>
        <b/>
        <sz val="14"/>
        <rFont val="Times New Roman"/>
        <family val="1"/>
        <charset val="204"/>
      </rPr>
      <t xml:space="preserve"> "Наследие"</t>
    </r>
  </si>
  <si>
    <r>
      <rPr>
        <b/>
        <u/>
        <sz val="14"/>
        <rFont val="Times New Roman"/>
        <family val="1"/>
        <charset val="204"/>
      </rPr>
      <t>Подпрограмма</t>
    </r>
    <r>
      <rPr>
        <b/>
        <sz val="14"/>
        <rFont val="Times New Roman"/>
        <family val="1"/>
        <charset val="204"/>
      </rPr>
      <t xml:space="preserve"> "Обеспечение реализации основных направлений государственной политики в сфере реализации государственной программы"</t>
    </r>
  </si>
  <si>
    <r>
      <rPr>
        <b/>
        <u/>
        <sz val="14"/>
        <rFont val="Times New Roman"/>
        <family val="1"/>
        <charset val="204"/>
      </rPr>
      <t>7.1. Подпрограмма</t>
    </r>
    <r>
      <rPr>
        <b/>
        <sz val="14"/>
        <rFont val="Times New Roman"/>
        <family val="1"/>
        <charset val="204"/>
      </rPr>
      <t xml:space="preserve"> "Развитие спорта высших достижений и системы подготовки спортивного резерва"</t>
    </r>
  </si>
  <si>
    <r>
      <rPr>
        <b/>
        <u/>
        <sz val="14"/>
        <rFont val="Times New Roman"/>
        <family val="1"/>
        <charset val="204"/>
      </rPr>
      <t>Подпрограмма</t>
    </r>
    <r>
      <rPr>
        <b/>
        <sz val="14"/>
        <rFont val="Times New Roman"/>
        <family val="1"/>
        <charset val="204"/>
      </rPr>
      <t xml:space="preserve"> «Развитие спорта высших достижений и системы подготовки спортивного резерва»</t>
    </r>
  </si>
  <si>
    <r>
      <rPr>
        <b/>
        <u/>
        <sz val="14"/>
        <rFont val="Times New Roman"/>
        <family val="1"/>
        <charset val="204"/>
      </rPr>
      <t>Освоение средств ФБ составляет 60,9%.</t>
    </r>
    <r>
      <rPr>
        <sz val="14"/>
        <rFont val="Times New Roman"/>
        <family val="1"/>
        <charset val="204"/>
      </rPr>
      <t xml:space="preserve"> </t>
    </r>
  </si>
  <si>
    <r>
      <rPr>
        <b/>
        <u/>
        <sz val="14"/>
        <rFont val="Times New Roman"/>
        <family val="1"/>
        <charset val="204"/>
      </rPr>
      <t xml:space="preserve">Подпрограмма 1 </t>
    </r>
    <r>
      <rPr>
        <b/>
        <sz val="14"/>
        <rFont val="Times New Roman"/>
        <family val="1"/>
        <charset val="204"/>
      </rPr>
      <t xml:space="preserve">"Обеспечение доступности комунальных услуг, повышение качества и надежности жилищно-коммунального обслуживания населения" </t>
    </r>
  </si>
  <si>
    <r>
      <rPr>
        <b/>
        <u/>
        <sz val="14"/>
        <rFont val="Times New Roman"/>
        <family val="1"/>
        <charset val="204"/>
      </rPr>
      <t>Освоение средств ОБ  составляет 100%.</t>
    </r>
    <r>
      <rPr>
        <b/>
        <sz val="14"/>
        <rFont val="Times New Roman"/>
        <family val="1"/>
        <charset val="204"/>
      </rPr>
      <t xml:space="preserve"> </t>
    </r>
    <r>
      <rPr>
        <sz val="14"/>
        <rFont val="Times New Roman"/>
        <family val="1"/>
        <charset val="204"/>
      </rPr>
      <t>Оборудовано 49 контейнерных площадок для сбора твердых коммунальных отходов(ИП Панамарев Д.П., ООО "Дока-Строй", ИП Аликин И.Е.).</t>
    </r>
  </si>
  <si>
    <r>
      <rPr>
        <b/>
        <u/>
        <sz val="14"/>
        <rFont val="Times New Roman"/>
        <family val="1"/>
        <charset val="204"/>
      </rPr>
      <t>Освоение средств ОБ составляет 100,0%.</t>
    </r>
    <r>
      <rPr>
        <sz val="14"/>
        <rFont val="Times New Roman"/>
        <family val="1"/>
        <charset val="204"/>
      </rPr>
      <t xml:space="preserve"> Финансирование осуществляется в соответствии с порядком предоставления субсидий по компенсации выпадающих доходов теплоснабжающих организаций, возникающих в результате установления льготных тарифов на тепловую энергию (мощность), теплоноситель для населения города Благовещенска. 09.03.2021 заключен договор с ФГКУ "Пограничное управление ФСБ РФ по Амурской области" на сумму 4 268,8 тыс.руб. (произведено возмещение в сумме 4 268,8 тыс.руб за 2021 год). Заключен договор с АО "ДГК" от 16.06.2021 № 03-08/37(произведено возмещение в сумме 115 716,8 тыс.руб. за период: январь- частично ноябрь 2021 года). 44.9 тыс. руб предусмотрено на обеспечение материальных затрат на обеспечение государственных полномочий.</t>
    </r>
  </si>
  <si>
    <r>
      <rPr>
        <b/>
        <u/>
        <sz val="14"/>
        <rFont val="Times New Roman"/>
        <family val="1"/>
        <charset val="204"/>
      </rPr>
      <t>Освоение средств ОБ составляет 66,1%.</t>
    </r>
    <r>
      <rPr>
        <sz val="14"/>
        <rFont val="Times New Roman"/>
        <family val="1"/>
        <charset val="204"/>
      </rPr>
      <t xml:space="preserve"> Финансирование осуществляется в соответствии с порядком предоставления субсидии теплоснабжающим организациям, осуществляющим производство тепловой энергии в режиме комбинированной выработки электрической и тепловой энергии, на компенсацию выпадающих доходов, возникающих в результате установления льготных тарифов, утвержденным постановлением администрации города Благовещенска от 31.08.2021 № 3402. УЖКХ заключен договор с АО ДГК № 03-08/78 от 24.11.2021г на сумму 75 258 696 руб., АО "ДГК " в заявках на возмещение выпадающих доходов представили фактические расходы на сумму 49 686,357 тыс.руб., 44,9 тыс.руб. -предусмотрено на обеспечение материальных затрат на обеспечение государственных полномочий.</t>
    </r>
  </si>
  <si>
    <r>
      <rPr>
        <b/>
        <u/>
        <sz val="14"/>
        <rFont val="Times New Roman"/>
        <family val="1"/>
        <charset val="204"/>
      </rPr>
      <t>Освоение средств ОБ составляет 27,7%.</t>
    </r>
    <r>
      <rPr>
        <b/>
        <sz val="14"/>
        <rFont val="Times New Roman"/>
        <family val="1"/>
        <charset val="204"/>
      </rPr>
      <t xml:space="preserve"> </t>
    </r>
    <r>
      <rPr>
        <sz val="14"/>
        <rFont val="Times New Roman"/>
        <family val="1"/>
        <charset val="204"/>
      </rPr>
      <t xml:space="preserve">Между администрацией города Благовещенска и министерством строительства и архитектуры Амурской области заключено соглашение от 10.10.2019 № 2 (дополнительное соглашение от 13.03.2021 № 2/3) о предоставлении в 2020-2023 годах из областного бюджета субсидии бюджету города Благовещенска на софинансирование капитальных вложений в объекты муниципальной собственности на сумму 2 022 363,2 тыс. руб. (в том числе: в 2020 году - 752 000,0 тыс. руб., в 2021 году - 282 000,0 тыс. руб., в 2022 году - 188 000,0 тыс. руб., 2023 году - 800 363,2 тыс. руб.) от общего объема бюджетных ассигнований, предусматриваемых в бюджете города Благовещенска 2 151 450,2 тыс. руб. (в том числе: в 2020 году - 800 000,0 тыс. руб., в 2021 году - 300 000,0 тыс. руб., в 2022 году - 200 000,0 тыс. руб., 2023 году - 851 450,2 тыс. руб.), уровень софинансирования – 94 %. МУ «ГУКС» заключен муниципальный контракт на выполнение работ по проектированию, строительству и вводу в эксплуатацию объекта капитального строительства «Большой городской центр «Трибуна Холл» г. Благовещенск, Амурская область» от 09.01.2020 №0650 с ООО «СЗ «ДСК» на сумму 2 151 450,26 тыс. руб., срок окончания работ - не позднее 30.06.2023, техническая готовность объекта - 34,9% из планируемых 46,4%. Аванс за 2020 год в размере 131 203,1 тыс. руб. (в т.ч.: ОБ - 123 330,9  тыс. руб., ГБ - 7 872,2 тыс. руб.) не отработан. В связи с несоблюдением подрядчиком графика выполнения работ по проектированию и соответственно отсутствием положительных заключений государственных экспертиз проектно-сметных документаций 1-го и 2-го этапов строительства объекта в 2021 выполнены и оплачены работы только по благоустройству и озеленению. Договор на проведение государственной экспертизы проектной документации заключён 14.12.2021, срок проведения экспертизы – 30 рабочих дней. 
</t>
    </r>
  </si>
  <si>
    <r>
      <rPr>
        <b/>
        <u/>
        <sz val="14"/>
        <rFont val="Times New Roman"/>
        <family val="1"/>
        <charset val="204"/>
      </rPr>
      <t>Подпрограмма  2</t>
    </r>
    <r>
      <rPr>
        <b/>
        <sz val="14"/>
        <rFont val="Times New Roman"/>
        <family val="1"/>
        <charset val="204"/>
      </rPr>
      <t xml:space="preserve"> "Обеспечение реализации основных направлений государственной политики в сфере реализации государственной программы"              
</t>
    </r>
  </si>
  <si>
    <r>
      <rPr>
        <b/>
        <u/>
        <sz val="14"/>
        <rFont val="Times New Roman"/>
        <family val="1"/>
        <charset val="204"/>
      </rPr>
      <t>Освоение средств ОБ составляет 100 %.</t>
    </r>
    <r>
      <rPr>
        <b/>
        <sz val="14"/>
        <rFont val="Times New Roman"/>
        <family val="1"/>
        <charset val="204"/>
      </rPr>
      <t xml:space="preserve"> </t>
    </r>
    <r>
      <rPr>
        <sz val="14"/>
        <rFont val="Times New Roman"/>
        <family val="1"/>
        <charset val="204"/>
      </rPr>
      <t>Средства предусмотрены на приобретение канцелярских товаров для работника МУ "БГАЖЦ", осуществляющего мероприятия по постановке на учет и учет граждан, имеющих право на получение жилищных субсидий на приобретение или строительство жилых помещений в связи с выездом из районов Крайнего Севера и приравненных к ним местностей. Средства использованы в полном объеме на приобретение канцелярских товаров (бумаги).</t>
    </r>
  </si>
  <si>
    <r>
      <rPr>
        <b/>
        <u/>
        <sz val="14"/>
        <rFont val="Times New Roman"/>
        <family val="1"/>
        <charset val="204"/>
      </rPr>
      <t>Подпрограмма</t>
    </r>
    <r>
      <rPr>
        <b/>
        <sz val="14"/>
        <rFont val="Times New Roman"/>
        <family val="1"/>
        <charset val="204"/>
      </rPr>
      <t xml:space="preserve"> "Профилактика правонарушений, профилактика терроризма и экстремизма" </t>
    </r>
  </si>
  <si>
    <r>
      <rPr>
        <b/>
        <u/>
        <sz val="14"/>
        <rFont val="Times New Roman"/>
        <family val="1"/>
        <charset val="204"/>
      </rPr>
      <t>Подпрограмма</t>
    </r>
    <r>
      <rPr>
        <b/>
        <sz val="14"/>
        <rFont val="Times New Roman"/>
        <family val="1"/>
        <charset val="204"/>
      </rPr>
      <t xml:space="preserve"> "Обеспечение эпизоотического и ветеринарно-санитарного благополучия на территории области" </t>
    </r>
  </si>
  <si>
    <r>
      <rPr>
        <b/>
        <u/>
        <sz val="14"/>
        <rFont val="Times New Roman"/>
        <family val="1"/>
        <charset val="204"/>
      </rPr>
      <t>Освоение средств ОБ составляет 29,4%.</t>
    </r>
    <r>
      <rPr>
        <sz val="14"/>
        <rFont val="Times New Roman"/>
        <family val="1"/>
        <charset val="204"/>
      </rPr>
      <t xml:space="preserve"> Управлением ЖКХ города Благовещенска заключено Соглашение с МБУ «Служба по регулированию численности безнадзорных животных» от 15.02.2021 № 01 о предоставлении субсидии на осуществление деятельности по обращению с животными без владельцев. В период январь-июнь 2021 года МБУ «Служба по регулированию численности безнадзорных животных» осуществлена оплата ветеринарных услуг в рамках договора на оказание услуг, заключенного с ИП Киселевой Н.А. от 09.03.2021 №5/21, закупка корма, оплата электроэнергии, бензин; оплата труда.</t>
    </r>
  </si>
  <si>
    <r>
      <rPr>
        <b/>
        <u/>
        <sz val="14"/>
        <rFont val="Times New Roman"/>
        <family val="1"/>
        <charset val="204"/>
      </rPr>
      <t>Освоение средств ОБ составляет 99,6%.</t>
    </r>
    <r>
      <rPr>
        <b/>
        <sz val="14"/>
        <rFont val="Times New Roman"/>
        <family val="1"/>
        <charset val="204"/>
      </rPr>
      <t xml:space="preserve"> </t>
    </r>
    <r>
      <rPr>
        <sz val="14"/>
        <rFont val="Times New Roman"/>
        <family val="1"/>
        <charset val="204"/>
      </rPr>
      <t>Осуществлена выплата заработной платы ( с учетом выплат на оплату труда) работникам образовательных учреждений, оплата услуг Интернет. Финансирование на Прочие расходы, в том числе: поступило в конце декабря, оплата счетов в первой декаде января.</t>
    </r>
  </si>
  <si>
    <r>
      <rPr>
        <b/>
        <u/>
        <sz val="14"/>
        <rFont val="Times New Roman"/>
        <family val="1"/>
        <charset val="204"/>
      </rPr>
      <t>Освоение средств ОБ составляет 94,7%.</t>
    </r>
    <r>
      <rPr>
        <sz val="14"/>
        <rFont val="Times New Roman"/>
        <family val="1"/>
        <charset val="204"/>
      </rPr>
      <t xml:space="preserve"> Выплачена компенсация части родительской платы за присмотр и уход за детьми, осваивающими образовательные программы дошкольного образования 12 254 родителям</t>
    </r>
  </si>
  <si>
    <r>
      <rPr>
        <b/>
        <u/>
        <sz val="14"/>
        <rFont val="Times New Roman"/>
        <family val="1"/>
        <charset val="204"/>
      </rPr>
      <t>Освоение средств ОБ составляет 99,1%.</t>
    </r>
    <r>
      <rPr>
        <sz val="14"/>
        <rFont val="Times New Roman"/>
        <family val="1"/>
        <charset val="204"/>
      </rPr>
      <t xml:space="preserve"> В рамках данного мероприятия проведено на 9 объектах общего образования: благоустройство пришкольных территорий и оснащение их необходимым оборудованием, в том числе : благоустройство территории школ с обустройством физкультурно -спортивной зоны ( школы № 2,13,27), благоустройство пришкольной территории с оборудованием автогородка ( школа № 28), благоустройство пришкольных территорий ( школа № 5,10,12,13, лицей № 6, гимназия № 25). Кроме того, за счет дополнительного финансирования проведены работы: ремонт спортивных залов в МАОУ " Школа №№10,11,17; ремонт кровли здания Лицей № 6, ремонт фасада здания МАОУ " Школа № 5, ремонт инженерных сетей МАОУ "Школа №№ 5,10, ремонт полов в кабинетах МАОУ "Школа №№15,27, ремонт туалетов, в том числе для инвалидов в МАОУ " Школа № 14".</t>
    </r>
  </si>
  <si>
    <r>
      <rPr>
        <b/>
        <u/>
        <sz val="14"/>
        <rFont val="Times New Roman"/>
        <family val="1"/>
        <charset val="204"/>
      </rPr>
      <t>Освоение средств ОБ составляет 91,7%.</t>
    </r>
    <r>
      <rPr>
        <sz val="14"/>
        <rFont val="Times New Roman"/>
        <family val="1"/>
        <charset val="204"/>
      </rPr>
      <t xml:space="preserve">  МПредусмотрены лимиты бюджетных обязательств по модернизации систем дошкольного образования, заключено соглашение с министерством образования Амурской области на выделении субсидии в рамках софинансирования. В рамках данного мероприятия проведен комплексный ремонт МАДОУ "ДС № 5", ремонт кровли МАДОУ "ДС № 47". ремонт инженерных сетей МАДОУ "ДС № 3".</t>
    </r>
  </si>
  <si>
    <r>
      <rPr>
        <b/>
        <u/>
        <sz val="14"/>
        <rFont val="Times New Roman"/>
        <family val="1"/>
        <charset val="204"/>
      </rPr>
      <t xml:space="preserve">Освоение средств ОБ составляет 99,5%. </t>
    </r>
    <r>
      <rPr>
        <sz val="14"/>
        <rFont val="Times New Roman"/>
        <family val="1"/>
        <charset val="204"/>
      </rPr>
      <t xml:space="preserve"> Подписано соглашение между министерством и администрацией города Благовещенска о предоставлении субсидии на софинансирование данного мероприятия (от 09.02.2021 № 01). В рамках данного мероприятия выдано 391 сертификат на детей в возрасте от 1,5 до 3 лет.</t>
    </r>
  </si>
  <si>
    <r>
      <rPr>
        <b/>
        <u/>
        <sz val="14"/>
        <rFont val="Times New Roman"/>
        <family val="1"/>
        <charset val="204"/>
      </rPr>
      <t xml:space="preserve">Освоение средств ФБ составляет 82,3%. </t>
    </r>
    <r>
      <rPr>
        <sz val="14"/>
        <rFont val="Times New Roman"/>
        <family val="1"/>
        <charset val="204"/>
      </rPr>
      <t xml:space="preserve"> Правительством Амурской области от 29.06.2020 № 422 определен Порядок выплаты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По состоянию на 01.01.2022 осуществлены выплаты 923 педагогическим работникам, исполняющим обязанности классных руководителей.</t>
    </r>
  </si>
  <si>
    <r>
      <rPr>
        <b/>
        <u/>
        <sz val="14"/>
        <rFont val="Times New Roman"/>
        <family val="1"/>
        <charset val="204"/>
      </rPr>
      <t xml:space="preserve">Освоение средств ОБ составляет 74,7%. </t>
    </r>
    <r>
      <rPr>
        <sz val="14"/>
        <rFont val="Times New Roman"/>
        <family val="1"/>
        <charset val="204"/>
      </rPr>
      <t xml:space="preserve"> Предоставлено бесплатное горячее питание учащимся 1-4 классов, 12 716 чел.</t>
    </r>
  </si>
  <si>
    <r>
      <rPr>
        <b/>
        <u/>
        <sz val="14"/>
        <rFont val="Times New Roman"/>
        <family val="1"/>
        <charset val="204"/>
      </rPr>
      <t>Освоение средств ОБ составляет 100,0%.</t>
    </r>
    <r>
      <rPr>
        <sz val="14"/>
        <rFont val="Times New Roman"/>
        <family val="1"/>
        <charset val="204"/>
      </rPr>
      <t xml:space="preserve"> В рамках данного мероприятия проведены работы по установке пожарной сигнализации ( МАДОУ "ДС" №№ 3,47, МАОУ " Школа №13"), модернизации системы видеонаблюдения ( 4 учреждения МАОУ " Школа №№ 10,13,28, гимназия № 25).</t>
    </r>
  </si>
  <si>
    <r>
      <rPr>
        <b/>
        <u/>
        <sz val="14"/>
        <rFont val="Times New Roman"/>
        <family val="1"/>
        <charset val="204"/>
      </rPr>
      <t>Освоение средств ОБ составляет 100,0%.</t>
    </r>
    <r>
      <rPr>
        <b/>
        <sz val="14"/>
        <rFont val="Times New Roman"/>
        <family val="1"/>
        <charset val="204"/>
      </rPr>
      <t xml:space="preserve"> </t>
    </r>
    <r>
      <rPr>
        <sz val="14"/>
        <rFont val="Times New Roman"/>
        <family val="1"/>
        <charset val="204"/>
      </rPr>
      <t>Предусмотрены лимиты бюджетных обязательств на организацию и проведение мероприятий по благоустройству территорий общеобразовательных организаций , заключено соглашение с министерством образования Амурской области на выделении субсидии в рамках софинансирования. Постановлением администрации города Благовещенска от 16.07.2021 № 2724 утвержден Порядок предоставления муниципального гранта в форме субсидии муниципальным общеобразовательным организациям на организацию и проведение мероприятий по благоустройству территорий. Определен победитель гранта - МАОУ " Прогимназия". Осуществлена в полном объеме оплата за работу по благоустройству территории</t>
    </r>
  </si>
  <si>
    <r>
      <rPr>
        <b/>
        <u/>
        <sz val="14"/>
        <rFont val="Times New Roman"/>
        <family val="1"/>
        <charset val="204"/>
      </rPr>
      <t>Освоение средств ОБ составляет 100,0%.</t>
    </r>
    <r>
      <rPr>
        <sz val="14"/>
        <rFont val="Times New Roman"/>
        <family val="1"/>
        <charset val="204"/>
      </rPr>
      <t xml:space="preserve"> Предусмотрены лимиты бюджетных обязательств на проведение мероприятий по энергосбережению, заключено соглашение с министерством образования Амурской области на выделении субсидии в рамках софинансирования. В рамках данного мероприятия осуществлена замена деревянных окон на металлопластиковые в МАОУ " Школа № 23 ( здание дошкольного образования), МАДОУ " ДС № 3".</t>
    </r>
  </si>
  <si>
    <r>
      <rPr>
        <b/>
        <u/>
        <sz val="14"/>
        <rFont val="Times New Roman"/>
        <family val="1"/>
        <charset val="204"/>
      </rPr>
      <t>Освоение средств ОБ составляет 99,9%.</t>
    </r>
    <r>
      <rPr>
        <b/>
        <sz val="14"/>
        <rFont val="Times New Roman"/>
        <family val="1"/>
        <charset val="204"/>
      </rPr>
      <t xml:space="preserve"> </t>
    </r>
    <r>
      <rPr>
        <sz val="14"/>
        <rFont val="Times New Roman"/>
        <family val="1"/>
        <charset val="204"/>
      </rPr>
      <t xml:space="preserve"> Лимиты бюджетных обязательств предусмотрены в рамках Соглашения заключенного с министерством образования и науки Амурской области от 02.03.2021 о предоставлении субсидии из облатного бюджета бюджету города Благовещенска. По состоянию на 01.012022 произведена частичная оплата стоимости путевок для детей работающих граждан в загородный оздоровительный лагерь - 1210 чел., пришкольный лагерь - 603 чел. Частичная оплата стоимости путевок для работающих граждан осуществляется при предоставлении соответствующих документов.</t>
    </r>
  </si>
  <si>
    <r>
      <rPr>
        <b/>
        <u/>
        <sz val="14"/>
        <rFont val="Times New Roman"/>
        <family val="1"/>
        <charset val="204"/>
      </rPr>
      <t>Освоение средств ОБ составляет 86,6%.</t>
    </r>
    <r>
      <rPr>
        <b/>
        <sz val="14"/>
        <rFont val="Times New Roman"/>
        <family val="1"/>
        <charset val="204"/>
      </rPr>
      <t xml:space="preserve"> </t>
    </r>
    <r>
      <rPr>
        <sz val="14"/>
        <rFont val="Times New Roman"/>
        <family val="1"/>
        <charset val="204"/>
      </rPr>
      <t>Между администрацией города Благовещенска и министерством образования и науки Амурской области заключено соглашение от 12.02.2021 № 18/ОВЗ о предоставлении в 2021 году субсидии из областного бюджета на софинансирование расходов, возникающих при реализации мероприятий по обеспечению бесплатным двухразовым питанием детей с ограниченными возможностями здоровья, обучающихся в муниципальных общеобразовательных организациях. По состоянию на 01.01.2022 предоставлено бесплатное питание детям с ограниченными возможностями здоровья, 402 чел.</t>
    </r>
  </si>
  <si>
    <r>
      <rPr>
        <b/>
        <u/>
        <sz val="14"/>
        <rFont val="Times New Roman"/>
        <family val="1"/>
        <charset val="204"/>
      </rPr>
      <t>Подпрограмма</t>
    </r>
    <r>
      <rPr>
        <b/>
        <sz val="14"/>
        <rFont val="Times New Roman"/>
        <family val="1"/>
        <charset val="204"/>
      </rPr>
      <t xml:space="preserve"> «Социальная поддержка семьи и детей в Амурской области» </t>
    </r>
  </si>
  <si>
    <r>
      <rPr>
        <b/>
        <u/>
        <sz val="14"/>
        <rFont val="Times New Roman"/>
        <family val="1"/>
        <charset val="204"/>
      </rPr>
      <t>Освоение средств ОБ составляет 99,0%</t>
    </r>
    <r>
      <rPr>
        <sz val="14"/>
        <rFont val="Times New Roman"/>
        <family val="1"/>
        <charset val="204"/>
      </rPr>
      <t>.  По состоянию на 01.01.2022 осуществлена выплата единовременного пособия на 101 ребенка, переданных в семьи.</t>
    </r>
  </si>
  <si>
    <r>
      <rPr>
        <b/>
        <u/>
        <sz val="14"/>
        <rFont val="Times New Roman"/>
        <family val="1"/>
        <charset val="204"/>
      </rPr>
      <t>Освоение средств ОБ составляет 98,5%.</t>
    </r>
    <r>
      <rPr>
        <sz val="14"/>
        <rFont val="Times New Roman"/>
        <family val="1"/>
        <charset val="204"/>
      </rPr>
      <t xml:space="preserve"> По состоянию на 01.01.2022 предоставлены дополнительные гарантии 4-м детям, достигшим 18 лет, но продолжающих обучение.</t>
    </r>
  </si>
  <si>
    <r>
      <rPr>
        <b/>
        <u/>
        <sz val="14"/>
        <rFont val="Times New Roman"/>
        <family val="1"/>
        <charset val="204"/>
      </rPr>
      <t>Освоение средств ОБ составляет 99,8%</t>
    </r>
    <r>
      <rPr>
        <sz val="14"/>
        <rFont val="Times New Roman"/>
        <family val="1"/>
        <charset val="204"/>
      </rPr>
      <t>. Осуществлена выплата денежных средств на опекаемых детей в количестве - 407 чел., вознаграждение приемным родителям в количестве - 66 чел.</t>
    </r>
  </si>
  <si>
    <r>
      <t>Освоение средств ОБ составляет 98,6%.</t>
    </r>
    <r>
      <rPr>
        <sz val="14"/>
        <rFont val="Times New Roman"/>
        <family val="1"/>
        <charset val="204"/>
      </rPr>
      <t xml:space="preserve">  Выплачена заработная плата ( с учетом выплат на оплату труда), Прочие расходы, в том числе: работникам осуществляющим деятельность по опеке и попечительству за январь - декабрь 2021 года</t>
    </r>
  </si>
  <si>
    <r>
      <rPr>
        <b/>
        <u/>
        <sz val="14"/>
        <rFont val="Times New Roman"/>
        <family val="1"/>
        <charset val="204"/>
      </rPr>
      <t xml:space="preserve">Подпрограмма </t>
    </r>
    <r>
      <rPr>
        <b/>
        <sz val="14"/>
        <rFont val="Times New Roman"/>
        <family val="1"/>
        <charset val="204"/>
      </rPr>
      <t xml:space="preserve">"Развитие субъектов малого и среднего предпринимательства на территории Амурской области" </t>
    </r>
  </si>
  <si>
    <r>
      <rPr>
        <b/>
        <u/>
        <sz val="14"/>
        <rFont val="Times New Roman"/>
        <family val="1"/>
        <charset val="204"/>
      </rPr>
      <t>Освоение средств ОБ составляет 100,0%.</t>
    </r>
    <r>
      <rPr>
        <b/>
        <sz val="14"/>
        <rFont val="Times New Roman"/>
        <family val="1"/>
        <charset val="204"/>
      </rPr>
      <t xml:space="preserve">  </t>
    </r>
    <r>
      <rPr>
        <sz val="14"/>
        <rFont val="Times New Roman"/>
        <family val="1"/>
        <charset val="204"/>
      </rPr>
      <t>Между администрацией города Благовещенска и министерством экономического развития и внешних связей Амурской области заключено соглашение от 04.03.2021 № 29 (дополнительные соглашения от 26.03.2021 № 1, от 15.06.2021 № 2, от 09.07.2021 № 3, от 15.09.2021 № 4, от 26.10.2021 № 5, от 25.11.2021 № 6, от 20.12.2021 № 7) о предоставлении из областного бюджета в 2021-2023 годах субсидии на поддержку и развитие субъектов малого и среднего предпринимательства, включая крестьянские (фермерские) хозяйства на 79 487,7 сумму тыс. руб. (в том числе: в 2021 году – 61 643,5 тыс. руб., в 2022 году - 16 044,7 тыс. руб., в 2023 году - 1 799,5 тыс. руб.) от общего объема бюджетных ассигнований 84 561,4 тыс. руб. (в том числе: в 2021 году - 65 578,2 тыс. руб., в 2022 году - 17 068,8 тыс. руб., в 2023 году - 1 914,4 тыс. руб.), уровень софинансирования 94%. В 2021 году в соответствии с заключенным соглашением планировалось предоставить финансовую поддержку по 8 направлениям: 1) гранты субъектам малого и среднего предпринимательства, осуществляющим деятельность по развитию внутреннего и въездного туризма на территории Амурской области, в количестве - 1 ед.; 2) субсидии субъектам малого и среднего предпринимательства, осуществляющим деятельность в сфере общественного питания (69 ед.); 3) гранты в форме субсидий субъектам малого и среднего предпринимательства по возмещению уплаты первого взноса (аванса) при заключении договоров финансовой аренды (лизинга) оборудования, в количестве - 6 ед.; 4) гранты в форме субсидий по возмещению части затрат субъектов малого и среднего предпринимательства, а также физических лиц, не являющихся индивидуальными предпринимателями и применяющих специальный налоговый режим "Налог на профессиональный доход", связанных с приобретением оборудования в целях создания и (или) развития, и (или) модернизации производства товаров (работ, услуг), в количестве - 20 ед.; 5) гранты в форме субсидий субъектам малого и среднего предпринимательства, а также физическим лицам, не являющимся индивидуальными предпринимателями и применяющим специальный налоговый режим "Налог на профессиональный доход", на возмещение части затрат на приобретение, ремонт нежилых помещений, а также приобретение строительных материалов, в количестве - 16 ед.; 6) гранты в форме субсидий субъектам малого и среднего предпринимательства по возмещению части затрат по договорам финансовой аренды (лизинга), заключенным для приобретения легковых автомобилей, предназначенных для осуществления таксомоторных перевозок - 2 ед.; 7) гранты в форме субсидий по возмещению части затрат субъектов малого и среднего предпринимательства на приобретение и (или) устройство нестационарных торговых объектов, объектов общественного питания, объектов бытовог</t>
    </r>
    <r>
      <rPr>
        <b/>
        <sz val="14"/>
        <rFont val="Times New Roman"/>
        <family val="1"/>
        <charset val="204"/>
      </rPr>
      <t xml:space="preserve">о </t>
    </r>
    <r>
      <rPr>
        <sz val="14"/>
        <rFont val="Times New Roman"/>
        <family val="1"/>
        <charset val="204"/>
      </rPr>
      <t>обслуживания, внешний облик которых приведен к единому стилю, в соответствии с утвержденным органом местного самоуправления муниципального образования эскизным проектом – 3 ед.; 8) субсидии субъектам малого и среднего предпринимательства, пострадавшим в условиях ухудшения ситуации в связи с распространением новой коронавирусной инфекции (COVID-19) и осуществляющим деятельность в сфере предоставления услуг детских игровых комнат и детских развлекательных центров, иных развлекательных и досуговых заведений (за исключением ночных клубов (дискотек), иных аналогичных объектов и кинотеатров (кинозалов) с использованием стационарных помещений для предоставления услуг и проведения мероприятий (15 ед.). Общее количество субъектов малого и среднего предпринимател</t>
    </r>
    <r>
      <rPr>
        <b/>
        <sz val="14"/>
        <rFont val="Times New Roman"/>
        <family val="1"/>
        <charset val="204"/>
      </rPr>
      <t>ьства, получивших гранты в форме субсидий, субсидии на поддержку и развитие предпринимательства в 2021 году составило - 134 ед. (план по соглашению – 48 ед.).</t>
    </r>
  </si>
  <si>
    <r>
      <rPr>
        <b/>
        <u/>
        <sz val="14"/>
        <rFont val="Times New Roman"/>
        <family val="1"/>
        <charset val="204"/>
      </rPr>
      <t>Освоение средств ОБ составляет 100,0%</t>
    </r>
    <r>
      <rPr>
        <sz val="14"/>
        <rFont val="Times New Roman"/>
        <family val="1"/>
        <charset val="204"/>
      </rPr>
      <t>. Между администрацией города Благовещенска и министерством транспорта и дорожного хозяйства Амурской области заключено Соглашение от 15.07.2020 № 317-07/С (доп.согл. от 11.01.2021) на оказание поддержки, связанной с организацией транспортного обслуживания населения на 2020 год и плановый период 2021 и 2022 годов. Осуществлена поставка 5 автобусов на общую сумму 40 281 708,37 руб. (2 автобуса марки МАЗ на сумму 22 514 617,86 руб. и 3 автобуса марки ПАЗ на сумму 17 767 090,51 руб.). 31.05.2021 и 01.11.2021 в соответствии с заключенным муниципальным контрактом поставлены 9 автобусов на общую сумму 55 803,5 тыс. руб.</t>
    </r>
  </si>
  <si>
    <r>
      <rPr>
        <b/>
        <u/>
        <sz val="14"/>
        <rFont val="Times New Roman"/>
        <family val="1"/>
        <charset val="204"/>
      </rPr>
      <t>Освоение средств ФБ составляет 100%.</t>
    </r>
    <r>
      <rPr>
        <sz val="14"/>
        <rFont val="Times New Roman"/>
        <family val="1"/>
        <charset val="204"/>
      </rPr>
      <t xml:space="preserve"> Финансирование предусмотрено на развитие и укрепление материально-технической базы домов культуры в населенных пунктах с числом жителей до 50 тысяч человек (ремонт зрительного зала ДК с. Белогорье). В настоящее время работы выполнены в полном объеме.</t>
    </r>
  </si>
  <si>
    <r>
      <rPr>
        <b/>
        <u/>
        <sz val="14"/>
        <rFont val="Times New Roman"/>
        <family val="1"/>
        <charset val="204"/>
      </rPr>
      <t>Подпрограмма</t>
    </r>
    <r>
      <rPr>
        <b/>
        <sz val="14"/>
        <rFont val="Times New Roman"/>
        <family val="1"/>
        <charset val="204"/>
      </rPr>
      <t xml:space="preserve"> «Развитие водохозяйственного комплекса и охрана окружающей среды в Амурской области»</t>
    </r>
  </si>
  <si>
    <r>
      <rPr>
        <b/>
        <u/>
        <sz val="14"/>
        <rFont val="Times New Roman"/>
        <family val="1"/>
        <charset val="204"/>
      </rPr>
      <t>Подпрограмма</t>
    </r>
    <r>
      <rPr>
        <b/>
        <sz val="14"/>
        <rFont val="Times New Roman"/>
        <family val="1"/>
        <charset val="204"/>
      </rPr>
      <t xml:space="preserve"> «Обеспечение реализации основных направлений государственной политики в сфере реализации государственной программы»</t>
    </r>
  </si>
  <si>
    <r>
      <rPr>
        <b/>
        <u/>
        <sz val="14"/>
        <rFont val="Times New Roman"/>
        <family val="1"/>
        <charset val="204"/>
      </rPr>
      <t>Подпрограмма 1</t>
    </r>
    <r>
      <rPr>
        <b/>
        <sz val="14"/>
        <rFont val="Times New Roman"/>
        <family val="1"/>
        <charset val="204"/>
      </rPr>
      <t xml:space="preserve">  «Повышение эффективности управления государственными финансами и государственным долгом Амурской области»
</t>
    </r>
  </si>
  <si>
    <r>
      <rPr>
        <b/>
        <u/>
        <sz val="14"/>
        <rFont val="Times New Roman"/>
        <family val="1"/>
        <charset val="204"/>
      </rPr>
      <t>Освоение средств ОБ составляет 100,0%.</t>
    </r>
    <r>
      <rPr>
        <sz val="14"/>
        <rFont val="Times New Roman"/>
        <family val="1"/>
        <charset val="204"/>
      </rPr>
      <t xml:space="preserve">  Финансирование осуществляется в соответствии с порядком предоставления субсидии казенным предприятиям на возмещение затрат, связанных с выполнением заказа по содержанию и ремонту улично-дорожной сети, муниципальному предприятию МКП "ГСТК", по фактически понесенным затратам</t>
    </r>
  </si>
  <si>
    <r>
      <rPr>
        <b/>
        <u/>
        <sz val="14"/>
        <rFont val="Times New Roman"/>
        <family val="1"/>
        <charset val="204"/>
      </rPr>
      <t>Подпрограмма 2</t>
    </r>
    <r>
      <rPr>
        <b/>
        <sz val="14"/>
        <rFont val="Times New Roman"/>
        <family val="1"/>
        <charset val="204"/>
      </rPr>
      <t xml:space="preserve"> "Обеспечение реализации основных направлений государственной политики в отдельных сферах государственного управления на территории области"</t>
    </r>
  </si>
  <si>
    <r>
      <rPr>
        <b/>
        <u/>
        <sz val="14"/>
        <rFont val="Times New Roman"/>
        <family val="1"/>
        <charset val="204"/>
      </rPr>
      <t>Подпрограмма</t>
    </r>
    <r>
      <rPr>
        <b/>
        <sz val="14"/>
        <rFont val="Times New Roman"/>
        <family val="1"/>
        <charset val="204"/>
      </rPr>
      <t xml:space="preserve"> «Улучшение жилищных условий отдельных категорий граждан, проживающих на территории области
» </t>
    </r>
    <r>
      <rPr>
        <sz val="14"/>
        <rFont val="Times New Roman"/>
        <family val="1"/>
        <charset val="204"/>
      </rPr>
      <t xml:space="preserve">                                                                                                                                                                     </t>
    </r>
  </si>
  <si>
    <r>
      <t xml:space="preserve">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(в части расходов на организацию осуществления полномочий), </t>
    </r>
    <r>
      <rPr>
        <b/>
        <sz val="14"/>
        <rFont val="Times New Roman"/>
        <family val="1"/>
        <charset val="204"/>
      </rPr>
      <t>всего</t>
    </r>
  </si>
  <si>
    <r>
      <t xml:space="preserve">Финансовое обеспечение государственных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 (в части приобретения жилых помещений, строительство которых планируется к завершению в первый год планового периода), </t>
    </r>
    <r>
      <rPr>
        <b/>
        <sz val="14"/>
        <rFont val="Times New Roman"/>
        <family val="1"/>
        <charset val="204"/>
      </rPr>
      <t>всего</t>
    </r>
  </si>
  <si>
    <r>
      <rPr>
        <b/>
        <u/>
        <sz val="14"/>
        <rFont val="Times New Roman"/>
        <family val="1"/>
        <charset val="204"/>
      </rPr>
      <t xml:space="preserve">Освоение средств ОБ составляет 100%. </t>
    </r>
    <r>
      <rPr>
        <sz val="14"/>
        <rFont val="Times New Roman"/>
        <family val="1"/>
        <charset val="204"/>
      </rPr>
      <t xml:space="preserve"> В 2021 году заключены 4 контракта на приобретение 20 квартир, создаваемых в будущем на общую сумму 57 125,4 тыс. руб. В декабре 2021 года произведена оплата аванса в размере 50% стоимости контрактов на общую сумму 28 562,8 тыс. руб. Окончательная оплата контрактов и передача квартир планируется до 01 декабря 2022 года.</t>
    </r>
  </si>
  <si>
    <t>Плановый объем финансирования предусмотрен на приобретение не менее 17 жилых помещений для последующего предоставления детям-сиротам, а также лицам из их числа по договорам найма специализированных жилых помещений. В 2021 году заключено 2 контракта на приобретение 12 квартир путем участия в долевом строительстве на сумму 29 139,5 тыс. руб. Оплата произведена за I-IV этапы выполненных работ в размере 29 081,2 тыс. руб. В связи с нарушением застройщиком сроков сдачи квартир, остаток оплаты контрактов в сумме 58,3 тыс. руб. будет перенесен на 2022 год. Срок передачи жилых помещений - 2022 год. Кроме того, заключено и оплачено 5 контрактов на приобретение 5 жилых помещений на вторичном рынке недвижимости на общую сумму 12 893,6 тыс. руб.</t>
  </si>
  <si>
    <t>Заключены контракты : АО «АСФАЛЬТ» - №0452/2020 от 11.01.2021г. на сумму 1 772 453,63 руб. на строительство автомобильной дороги по ул. Конная от ул. Пушкина до ул. Набережной (выполнение работ - 100%); ООО «ЦАН» - № 0119/2020 от 22.05.2020г. на сумму 25 000 000,00 руб. на реконструкцию автомобильной дороги по ул. Тепличной г. Благовещенска. (выполнены работы на сумму 5 260,3 тыс.руб.- 21% от плана).</t>
  </si>
  <si>
    <r>
      <rPr>
        <b/>
        <u/>
        <sz val="14"/>
        <rFont val="Times New Roman"/>
        <family val="1"/>
        <charset val="204"/>
      </rPr>
      <t>Освоение средств ОБ составляет 90,9%.</t>
    </r>
    <r>
      <rPr>
        <sz val="14"/>
        <rFont val="Times New Roman"/>
        <family val="1"/>
        <charset val="204"/>
      </rPr>
      <t xml:space="preserve"> ЗЗаключили муниципальный контракт № 1669 от 28.06.2021 "Оказание услуг по предоставлению бессрочных прав на программное обеспечение Macroscop" на сумму 1 766 855,78 Р (экономия - 132 989,22 Р); Прошел АЭФ на поставку Сервера на сумму 559 650,00 Р (экономия - 350 350,00 Р).Заключен и оплачен м/к №108 от 01.09.2021 на поставку комплектующих запчастей к серверному оборудованию на сумму 53 997,00 р. Поставка комплектующих и запасных частей к серверному оборудованию по м/к №5109 от 08.11.21 на сумму 255 664,16 р.Поставка IP камер в комплекте м/к №3266879 от 10.11.21 на сумму 276 434,74р.</t>
    </r>
  </si>
  <si>
    <t>Освоение средств ОБ составляет 99,3%.</t>
  </si>
  <si>
    <t>Освоение средств ОБ составляет 94,3%.</t>
  </si>
  <si>
    <r>
      <t xml:space="preserve">Для достижения национальных целей развития Российской Федерации на период до 2030 года, определенных Указом Президента Российской Федерации от 21.07.2020 № 474 «О национальных целях развития Российской Федерации на период до 2030 года», посредством реализации национальных проектов Российской Федерации, разработанных в соответствии с Указом Президента Российской Федерации от 07.05.2018 № 204 «О национальных целях и стратегических задачах развития Российской Федерации на период до 2024 года», муниципальным образованием городом Благовещенском </t>
    </r>
    <r>
      <rPr>
        <b/>
        <sz val="14"/>
        <rFont val="Times New Roman"/>
        <family val="1"/>
        <charset val="204"/>
      </rPr>
      <t>в 2021 году</t>
    </r>
    <r>
      <rPr>
        <sz val="14"/>
        <rFont val="Times New Roman"/>
        <family val="1"/>
        <charset val="204"/>
      </rPr>
      <t xml:space="preserve"> реализовывались мероприятия в рамках </t>
    </r>
    <r>
      <rPr>
        <b/>
        <sz val="14"/>
        <rFont val="Times New Roman"/>
        <family val="1"/>
        <charset val="204"/>
      </rPr>
      <t xml:space="preserve">8 региональных проектов Амурской области </t>
    </r>
    <r>
      <rPr>
        <sz val="14"/>
        <rFont val="Times New Roman"/>
        <family val="1"/>
        <charset val="204"/>
      </rPr>
      <t xml:space="preserve">(1.«Культурная среда»; 2.«Современная школа»; 3.«Жилье»; 4.«Формирование комфортной городской среды»; 5.«Обеспечение устойчивого сокращения непригодного для проживания жилищного фонда»; 6.«Чистая вода»; 7.«Спорт - норма жизни»; 8.«Дорожная сеть»), направленных на реализацию одноименных федеральных проектов, входящих в состав следующих </t>
    </r>
    <r>
      <rPr>
        <b/>
        <sz val="14"/>
        <rFont val="Times New Roman"/>
        <family val="1"/>
        <charset val="204"/>
      </rPr>
      <t>5 национальных проектов Российской Федерации</t>
    </r>
    <r>
      <rPr>
        <sz val="14"/>
        <rFont val="Times New Roman"/>
        <family val="1"/>
        <charset val="204"/>
      </rPr>
      <t xml:space="preserve">: «Культура», «Образование», «Жилье и городская среда», «Демография», «Безопасные и качественные автомобильные дороги», финансируемых из федерального и (или) областного бюджетов в рамках государственных программ Российской Федерации и (или) Амурской области. Общая сумма привлеченных средств из вышестоящих бюджетов составила 2 186,6 млн. руб., из них фактическое финансирование и кассовое исполнение составили 2 020,0 млн. руб. Всего объем выполненных работ в стоимостном выражении составил 1 333,1 млн. руб., процент освоения от планового объема финансирования - 59,2%. Распоряжением администрации города Благовещенска от 28.06.2019 № 107р назначены ответственные за реализацию и представление информации о реализации национальных и региональных проектов на территории города Благовещенска.
В 2021 году муниципальным образованием городом Благовещенском принято участие </t>
    </r>
    <r>
      <rPr>
        <b/>
        <sz val="14"/>
        <rFont val="Times New Roman"/>
        <family val="1"/>
        <charset val="204"/>
      </rPr>
      <t>в 8 государственных программах РФ (9 подпрограммах)</t>
    </r>
    <r>
      <rPr>
        <sz val="14"/>
        <rFont val="Times New Roman"/>
        <family val="1"/>
        <charset val="204"/>
      </rPr>
      <t xml:space="preserve">, финансируемых из федерального бюджета, </t>
    </r>
    <r>
      <rPr>
        <b/>
        <sz val="14"/>
        <rFont val="Times New Roman"/>
        <family val="1"/>
        <charset val="204"/>
      </rPr>
      <t>13 государственных программах Амурской области (23 подпрограммах)</t>
    </r>
    <r>
      <rPr>
        <sz val="14"/>
        <rFont val="Times New Roman"/>
        <family val="1"/>
        <charset val="204"/>
      </rPr>
      <t>, финансируемых из областного бюджета. Общая сумма привлеченных средств из федерального и областного бюджетов составила</t>
    </r>
    <r>
      <rPr>
        <b/>
        <sz val="14"/>
        <rFont val="Times New Roman"/>
        <family val="1"/>
        <charset val="204"/>
      </rPr>
      <t xml:space="preserve"> 8 502,6 млн. руб.</t>
    </r>
    <r>
      <rPr>
        <sz val="14"/>
        <rFont val="Times New Roman"/>
        <family val="1"/>
        <charset val="204"/>
      </rPr>
      <t xml:space="preserve">  Средства федерального бюджета освоены на </t>
    </r>
    <r>
      <rPr>
        <b/>
        <sz val="14"/>
        <rFont val="Times New Roman"/>
        <family val="1"/>
        <charset val="204"/>
      </rPr>
      <t>118,2%</t>
    </r>
    <r>
      <rPr>
        <sz val="14"/>
        <rFont val="Times New Roman"/>
        <family val="1"/>
        <charset val="204"/>
      </rPr>
      <t xml:space="preserve">, областного бюджета на </t>
    </r>
    <r>
      <rPr>
        <b/>
        <sz val="14"/>
        <rFont val="Times New Roman"/>
        <family val="1"/>
        <charset val="204"/>
      </rPr>
      <t>80%</t>
    </r>
    <r>
      <rPr>
        <sz val="14"/>
        <rFont val="Times New Roman"/>
        <family val="1"/>
        <charset val="204"/>
      </rPr>
      <t xml:space="preserve">. </t>
    </r>
    <r>
      <rPr>
        <sz val="14"/>
        <rFont val="Times New Roman"/>
        <family val="1"/>
        <charset val="204"/>
      </rPr>
      <t xml:space="preserve">
</t>
    </r>
  </si>
  <si>
    <r>
      <rPr>
        <b/>
        <u/>
        <sz val="14"/>
        <rFont val="Times New Roman"/>
        <family val="1"/>
        <charset val="204"/>
      </rPr>
      <t>Освоение средств ФБ и ОБ составляет 100%.</t>
    </r>
    <r>
      <rPr>
        <sz val="14"/>
        <rFont val="Times New Roman"/>
        <family val="1"/>
        <charset val="204"/>
      </rPr>
      <t xml:space="preserve"> Между администрацией города Благовещенска и министерством жилищно-коммунального хозяйства Амурской области в целях реализации национального проекта «Жилье и городская среда» на территории муниципального образования города Благовещенска заключено соглашение от 21.01.2021 №10701000-1-2021-004 о предоставлении в 2021-2023 годах субсидии на реализацию программ формирования современной городской среды на сумму 339 124,5 тыс. руб. (в том числе: 2021 год - 130 253,9 тыс. руб., 2022 год - 104 628,2 тыс. руб., 2023 год - 104 242,4 тыс. руб.) от общего объема бюджетных ассигнований, предусматриваемых в бюджете города на финансовое обеспечение расходных обязательств - 342 515,7 тыс. руб. (в том числе: 2021 год - 131 556,4 тыс. руб., 2022 год - 105 674,5 тыс. руб., 2023 год - 105 284,8 тыс. руб.), уровень софинансирования 99,01%. Планируемый к достижению до 31.12.2024 результат: благоустройство 102 территорий города (нарастающим итогом с 2019 года), в том числе: до 31.12.2019 - 23, до 31.12.2020 - 25, до 31.12.2021 - 29, до 31.12.2022 - 7, до 31.12.2023 - 10, до 31.12.2024 - 8. Достигнутый результат: благоустроены 29 территорий города, в том числе 28 дворовых территорий и 1 общественная. МУ «ГУКС» заключены и исполнены 24 муниципальных контракта на выполнение работ по благоустройству дворовых территорий многоквартирных жилых домов города Благовещенска (по адресам ул. Пушкина 199/1, 183/3, 183/5, 183/7 в квартале № 345, ул. Студенческая 41, 41/1, 38, 25/1,  ул. Воронкова 20, ул. Василенко 11, 13, ул. Институтская 14, 14а, 17/1, ул. Кантемирова 10, ул. Горького 139, ул. Ленина, 153, ул. Амурская 263, ул. Трудовая 38, ул. Кузнечная 32/2, ул. Островского 234, ул. Театральная 98, п. Моховая падь ДОС-18, ул. Шевченко 117, ул. Политехническая 174), по монтажу мелких металлоконструкций при благоустройстве дворовых территорий (по адресам ул.Калинина 132, ул.Фрунзе 37, пер. Колхозный 4), по устройству наружного освещения дворовой территории многоквартирного жилого дома по ул. Студенческая 25/1 и по установке малых архитектурных форм, по благоустройству общественной территории, расположенной в поселке Моховая Падь и территории, прилегающей к ручью Буяновский и домам, в том числе устройству детской площадки и монтажу игрового комплекса на ней, обустройству спортивной площадки. 
</t>
    </r>
  </si>
  <si>
    <r>
      <rPr>
        <b/>
        <u/>
        <sz val="14"/>
        <rFont val="Times New Roman"/>
        <family val="1"/>
        <charset val="204"/>
      </rPr>
      <t>Освоение средств ОБ составляет 16%</t>
    </r>
    <r>
      <rPr>
        <sz val="14"/>
        <rFont val="Times New Roman"/>
        <family val="1"/>
        <charset val="204"/>
      </rPr>
      <t xml:space="preserve"> (низкое выполнение работ (освоение финансовых средств) обусловлено нарушением застройщиком срока завершения строительства многоквартирных домов, ввода их в эксплуатацию и передачи 13 жилых помещений (квартир) в связи с отсутствием разрешения на ввод объекта в эксплуатацию и авансированием муниципальных контрактов по приобретению благоустроенных 74 жилых квартир, созданных в будущем до 16.12.2022). Между администрацией города Благовещенска и министерством жилищно-коммунального хозяйства Амурской области в целях реализации национального проекта «Жилье и городская среда» на территории муниципального образования города Благовещенска заключено соглашение от 06.05.2020 № 4/2 (дополнительные соглашения от 11.03.2021 № 01-39-3595, от 05.04.2021 № 01-39-3680, от 19.05.2021 № 01-39-3793 и от 30.12.2021 № 01-39-4018) о направлении в 2020-2022 годах в бюджет муниципального образования субсидии из областного бюджета на реализацию III этапа (2021 - 2022 гг.) региональной адресной программы «Переселение граждан из аварийного жилищного фонда на территории Амурской области на период 2019 - 2025 годов», утвержденной постановлением Правительства Амурской области от 29.03.2019 № 152 (далее-Программа), на обеспечение мероприятий по переселению граждан из аварийного жилищного фонда, в 2021 году в размере не более 344 937,24573 тыс. руб. от общего объема бюджетных ассигнований, предусматриваемых в бюджете города на финансовое обеспечение расходных обязательств - 348 421,46073 тыс. руб., уровень софинансирования 99%, в плановом периоде 2022, 2023 годы - 0,0 тыс. руб.. Планируемый к достижению целевой показатель: общая площадь аварийного жилищного фонда, подлежащего расселению в рамках III этапа Программы составляет не менее 4 871,91 кв. м., в том числе: 2021 год - 1 343,1 кв. м., 2022 год - 3 528,81 кв. м. Стороны при выполнении условий соглашения исходят из того, что заключение муниципальных контрактов (договоров) осуществляется на приобретение жилых помещений в многоквартирных домах (в том числе в многоквартирных домах, строительство которых не завершено, включая многоквартирные дома, строящиеся (создаваемые) с привлечением денежных средств граждан и (или) юридических лиц) или в домах, указанных в пункте 2 части 2 статьи 49 Градостроительного кодекса РФ, на строительство таких домов, а также на выплату лицам, в чьей собственности находятся жилые помещения, входящие в аварийный жилищный фонд, возмещения за изымаемые жилые помещения в соответствии со статьей 32 Жилищного кодекса РФ, в целях реализации III этапа Программы и переселения граждан из аварийного жилищного фонда, признанного таковым до 01.01.2017 и включенного в Программу. Расходные обязательства муниципального образования, в целях софинансирования которых предоставляется Субсидия, установлены постановлением администрации города Благовещенска  Амурской области от 05.04.2013 № 1727 «Об утверждении муниципальной адресной программы «Переселение граждан из аварийного жилищного фонда на территории города Благовещенска в 2013 - 2025 годах». Муниципальное образование обязуется обеспечить переселение граждан из аварийного жилищного фонда и оформление в муниципальную собственность предоставляемых жилых помещений. До 29.12.2021 обеспечить заключение муниципальных контрактов для расселения не менее 90 % и до 01.06.2022 не менее 10 % аварийного жилищного фонда и (или) до 29.12.2021 обеспечить заключение муниципальных контрактов на сумму, составляющую не менее 90 % и до 01.06.2022 не менее 10 % от общего объема бюджетных ассигнований. Значения результата использования субсидии (площадь аварийного жилищного фонда): 2021 год - 68 %, 2022 год - 32 %.
По состоянию на 01.01.2022 площадь расселенного аварийного жилищного фонда составила 781,44 кв. м., расселено из аварийного жилищного фонда 45 граждан. Низкое выполнение работ (освоение финансовых средств) обусловлено: 1) нарушением застройщиком в рамках заключенных 3 м/к срока завершения строительства многоквартирных домов (по адресам: Амурская область, г. Благовещенск, 404 квартал, литер 3, литер 2), ввода их в эксплуатацию и передачи 13 жилых помещений (квартир) не позднее 01.12.2021 (15.12.2021) в связи с отсутствием разрешения на ввод объекта в эксплуатацию, ожидаемая дата передачи жилых помещений - февраль 2022 года.; 2) авансированием в рамках заключенных 6 м/к по приобретению благоустроенных 74 жилых квартир, созданных в будущем, срок приобретения объектов недвижимости: до 16.12.2022.</t>
    </r>
  </si>
  <si>
    <r>
      <rPr>
        <b/>
        <u/>
        <sz val="14"/>
        <rFont val="Times New Roman"/>
        <family val="1"/>
        <charset val="204"/>
      </rPr>
      <t>Освоение средств ОБ составляет 100%.</t>
    </r>
    <r>
      <rPr>
        <b/>
        <sz val="14"/>
        <rFont val="Times New Roman"/>
        <family val="1"/>
        <charset val="204"/>
      </rPr>
      <t xml:space="preserve"> </t>
    </r>
    <r>
      <rPr>
        <sz val="14"/>
        <rFont val="Times New Roman"/>
        <family val="1"/>
        <charset val="204"/>
      </rPr>
      <t>В 2021 году выданы свидетельства 4 молодым семьям на общую сумму 9 420,3 тыс. руб. Предусмотренные бюджетные средства поступили на счет, предназначенный для учёта операций со средствами, поступающими во временное распоряжение, для дальнейшего перечисления молодым семьям. В 2021 году оплачено 3 свидетельства на общую сумму 7 065,2 тыс. руб. (5 444,1 тыс. руб. – средства федерального бюджета, 1 197,2 тыс. руб. - областные средства, 423,9 тыс. руб. - городские средства). Средства молодых семей - 17 494,8 тыс. руб. Оставшиеся средства на вышеуказанном счете в сумме 2 355,1 тыс. руб. по 1 свидетельству будут перечислены в 2022 году, ввиду окончания срока свидетельства у четвертой молодой семьи и выдачи нового свидетельства в декабре 2021 года следующей по списку претендентов молодой семье. Срок реализации свидетельства - 7 месяцев.</t>
    </r>
  </si>
  <si>
    <r>
      <rPr>
        <b/>
        <u/>
        <sz val="14"/>
        <rFont val="Times New Roman"/>
        <family val="1"/>
        <charset val="204"/>
      </rPr>
      <t>Освоение средств ОБ составляет 0%</t>
    </r>
    <r>
      <rPr>
        <sz val="14"/>
        <rFont val="Times New Roman"/>
        <family val="1"/>
        <charset val="204"/>
      </rPr>
      <t>. МУ «БГАЖЦ» именуемым как «Участник долевого строительства» заключены 3 муниципальных контракта на общую сумму 34 095 648,60 руб. (от 07.05.2021 №Ф.2021.0132 на сумму 14 784 655,60 руб. и №Ф.2021.0133 на сумму 14 284 540,40 руб., от 26.07.2021 №Ф.2021.0288 на сумму 5 026 452,60 руб.) с АО Специализированный застройщик «Амурстрой» именуемым как «Застройщик» на приобретение 13 жилых помещений (квартир) путем участия в долевом строительстве для граждан, переселяемых из аварийного жилищного фонда, общей площадью (за исключением площади балконов, лоджий, веранд и террас) - 456,3 кв. м. Общая площадь жилых помещений является строительной (проектной) и по окончании строительства многоквартирного дома при технической инвентаризации может быть изменена в сторону увеличения без изменения стоимости (цены) Контракта либо в сторону уменьшения. Планируемый срок завершения строительства многоквартирных домов, ввода их в эксплуатацию и передача жилых помещений: не позднее 01 декабря 2021 года (не позднее 15 декабря 2021 года). Застройщик обязуется в предусмотренный Контрактом срок своими силами и (или) с привлечением других лиц построить (создать) многоквартирные дома по адресам: Амурская область, г. Благовещенск, 404 квартал, литер 3, литер 2, и после получения разрешения на ввод их в эксплуатацию передать Объекты долевого строительства ( квартиры) Участнику долевого строительства в муниципальную собственность. По состоянию на 01.01.2022 произведена оплата в размере 22 359 018,24 руб., застройщиком не исполнены обязательства в связи с отсутствием разрешения на ввод объекта в эксплуатацию, ожидаемая дата передачи жилых помещений - февраль 2022 года.
Также МУ «БГАЖЦ» именуемым как «Заказчик» заключены 6 муниципальных контрактов на общую сумму 207 598 251,0 руб. (от 18.06.2021 №Ф.2021.0204 на сумму 18 666 155,40 руб., № Ф.2021.0205 на сумму 25 025 317,20 руб., № Ф.2021.0206  на сумму  46 611 915,60 руб., № Ф.2021.0207 на сумму 48 841 324,20 руб.,  №Ф.2021.0209 на сумму 22  582 017,00 руб., №Ф.2021.0210  на сумму 45 871 521,60 руб.), с АО Специализированный застройщик «Амурстрой» именуемым как «Поставщик» на приобретение благоустроенных 74 жилых квартир, созданных в будущем по муниципальной программе «Обеспечение доступным и комфортным жильем населения города Благовещенска», общей площадью (за исключением площади балконов, лоджий, веранд и террас) – 2 674,1 кв.м. Срок приобретения объектов недвижимости: с момента заключения контракта до 16 декабря 2022 года. Осуществлено авансирование по муниципальным контрактам в размере 103 799 125,5 руб.</t>
    </r>
  </si>
  <si>
    <r>
      <rPr>
        <b/>
        <u/>
        <sz val="14"/>
        <rFont val="Times New Roman"/>
        <family val="1"/>
        <charset val="204"/>
      </rPr>
      <t>Освоение средств ОБ составляет 86,7%.</t>
    </r>
    <r>
      <rPr>
        <sz val="14"/>
        <rFont val="Times New Roman"/>
        <family val="1"/>
        <charset val="204"/>
      </rPr>
      <t xml:space="preserve"> Муниципальным казенным учреждением «Благовещенский городской архивный и жилищный центр» (МУ «БГАЖЦ») заключены 19 соглашений об изъятии недвижимого имущества для муниципальных нужди, в том числе произведены выплаты по 7 решениям суда об изъятии недвижимого имущества для муниципальных нужд. По состоянию на 01.01.2022 площадь расселенного аварийного жилищного фонда составила 781,44 кв. м., расселено из аварийного жилищного фонда 45 граждан.</t>
    </r>
  </si>
  <si>
    <r>
      <rPr>
        <b/>
        <u/>
        <sz val="14"/>
        <rFont val="Times New Roman"/>
        <family val="1"/>
        <charset val="204"/>
      </rPr>
      <t>Освоение средств ФБ составляет 100%, ОБ - 164,9%</t>
    </r>
    <r>
      <rPr>
        <sz val="14"/>
        <rFont val="Times New Roman"/>
        <family val="1"/>
        <charset val="204"/>
      </rPr>
      <t xml:space="preserve"> (с учетом частично выполненных работ на сумму 65 500,5 тыс. руб. из 123 811,1 тыс. руб., проавансированных в 2020 году, по причине неблагоприятных погодных условий в летний период 2021 года, систематическим затоплением строительной площадки ввиду высокого подъема уровня грунтовых вод). Между администрацией города Благовещенска и министерством строительства и архитектуры Амурской области в целях реализации национального проекта «Жилье и городская среда» на территории муниципального образования города Благовещенска заключено соглашение: от 22.01.2021 № 10701000-1-2021-007 о предоставлении в 2021-2023 годах субсидии на мероприятия по стимулированию программ развития жилищного строительства субъектов Российской Федерации на общую сумму не более 209 862,0 тыс. руб. (в том числе: 2021 год - 209 862,0 тыс. руб., 2022 год - 0,0 тыс. руб., 2023 год - 0,0 тыс. руб.) от общего объема бюджетных ассигнований, предусматриваемых в бюджете города на финансовое обеспечение расходных обязательств – не менее 211 981,8 тыс. руб. (в том числе: 2021 год - 211 981,8 тыс. руб., 2022 год - 0,0 тыс. руб., 2023 год - 0,0 тыс. руб.), уровень софинансирования 99%. Планируемый к достижению результат: реализация 1 проекта по развитию территорий, расположенных в границах населенных пунктов, предусматривающих строительство жилья, которые включены в государственные программы субъектов Российской Федерации по развитию жилищного строительства. Целевой показатель по вводу жилья - 15,084 тыс. кв. м (в том числе: 2021 год - 0,0 тыс. кв. м, 2022 год - 4,891 тыс. кв. м, 2023 год - 3,043 тыс. кв. м, 2024 год - 7,150 тыс. кв. м). Предусмотрена реализация проекта «Северный планировочный район в границах улиц Зеленая - 50 лет Октября - Шафира – Муравьева-Амурского города Благовещенска» благодаря строительству, реконструкции и расширению систем водоснабжения и канализации объекта инженерной инфраструктуры - водовода от насосной станции второго подъема водозабора «Северный» до распределительной сети города. Срок строительства объекта: 2020 - 2021 годы, ввод объекта в эксплуатацию планировался до 30.11.2021. Заказчиком МУ «ГУКС» в 2020-2021 годах заключены 6 муниципальных контрактов:  1) от 15.05.2020 №0149/2020 на выполнение работ по завершению строительства объекта на сумму 415 286,5 тыс. руб. с подрядчиком ООО «Сервер», дата исполнения м/к - 30.11.2021, техническая готовность - 85,9%. Нарушение срока выполнения работ по муниципальному контракту обусловлено неблагоприятными погодными условиями в летний период 2021 года, систематическим затоплением строительной площадки ввиду высокого подъема уровня грунтовых вод. Строительство объекта продолжается, ожидаемый срок ввода объекта в эксплуатацию - I квартал 2022 года.; 2) от 22.06.2020 №65/2020 на осуществление строительного контроля при выполнении работ по завершению строительства объекта на сумму 7 502,2 тыс. руб. (средства городского бюджета) с Федеральным бюджетным учреждением «Федеральный центр по сопровождению инвестиционных программ», техническая готовность - 100% (в 2021 году оплачено 4 584,7 тыс.руб.); 3) от 28.09.2020 №115/2020 на осуществление авторского надзора за строительством объекта на сумму 664,0 тыс. руб. с ООО «Амургражданпроект», техническая готовность - 100%; 4) от 30.11.2021 №102/2021 на выполнение работ по исполнительной съемке объекта (от К 25 до К 49) на сумму 592,4 тыс. руб. с ООО «Меридиан», техническая готовность - 100%; 5) от 30.11.2021 №103/2021 на выполнение работ по исполнительной съемке объекта (от К 1 до К 25) на сумму 599,3 тыс. руб. с ООО «Меридиан», техническая готовность - 100%; 6) от 30.11.2021 №104/2021 на выполнение работ по изготовлению технического плана объекта на сумму 158,8 тыс. руб. с ООО «Меридиан», техническая готовность - 100%. 
</t>
    </r>
  </si>
  <si>
    <t>Стимулирование программ развития жилищного строительства субъектов Российской Федерации (Строительство, реконструкция и расширение систем водоснабжения и канализации в г.Благовещенске (водовод от насосной станции второго подъема водозабора «Северный» до распределительной сети города. Осуществление строительного контроля.), всего</t>
  </si>
  <si>
    <r>
      <rPr>
        <b/>
        <u/>
        <sz val="14"/>
        <rFont val="Times New Roman"/>
        <family val="1"/>
        <charset val="204"/>
      </rPr>
      <t>Освоение средств ОБ составляет 0%</t>
    </r>
    <r>
      <rPr>
        <sz val="14"/>
        <rFont val="Times New Roman"/>
        <family val="1"/>
        <charset val="204"/>
      </rPr>
      <t xml:space="preserve"> (нарушение срока выполнения работ обусловлено длительными сроками сбора исходных данных, согласования проекта планировки территории и проекта межевания территории с организациями, выдавшими технические условия, а также устранения проектной организацией замечаний, неоднократно выданных управлением архитектуры и градостроительства). Между муниципальным образованием городом Благовещенском  и министерством жилищно-коммунального хозяйства Амурской области в целях реализации регионального проекта Амурской области «Чистая вода» на территории города заключено соглашение от 12.03.2021 №01-39-3636 о предоставлении субсидии из областного бюджета в 2021 году на разработку проектно-сметной документации для строительства и реконструкции (модернизации) объектов питьевого водоснабжения  на сумму не более 23 997,5 тыс. руб. от общего объема бюджетных ассигнований, предусматриваемых в бюджете города на финансовое обеспечение расходных обязательств - 25 529,2 тыс. руб., уровень софинансирования 94%. Планируемый к достижению в 2021 году результат: проект 1 шт. Муниципальным учреждением «Городское управление капитального строительства», выступающим от имени муниципального образования города Благовещенска («Заказчик»), заключен муниципальный контракт от 21.12.2020 № 0404/2020 с ООО «Южный Проектный Институт» на выполнение проектных и изыскательских работ по объекту «Строительство станции обезжелезивания с. Белогорье» на сумму 23 200,0 тыс. руб. Местоположение объекта: Амурская область, город Благовещенск, с. Белогорье, кварталы Б-15, Б-25. Результат выполнения работ по м/к: проектная документация и документ, содержащий результаты инженерных изысканий (геодезических, геологических, экологических, гидрометеорологических), а также положительное заключение государственной экспертизы проектной документации и результатов инженерных изысканий (в том числе сметы). Срок выполнения работ по муниципальному контракту: до 20.12.2021. Нарушение срока выполнения работ обусловлено длительными сроками сбора исходных данных, согласования проекта планировки территории и проекта межевания территории с организациями, выдавшими технические условия, а также устранения проектной организацией замечаний, неоднократно выданных управлением архитектуры и градостроительства. Постановлением администрации города Благовещенска от 23.12.2021 № 5413 утверждён проект планировки территории и проект межевания территории части кварталов Б-15, Б-25 с. Белогорье города Благовещенска. Работы продолжаются. Предполагаемый срок разработки проектной документации – май 2022 года. 
</t>
    </r>
  </si>
  <si>
    <r>
      <rPr>
        <b/>
        <u/>
        <sz val="14"/>
        <rFont val="Times New Roman"/>
        <family val="1"/>
        <charset val="204"/>
      </rPr>
      <t>Освоение средств ОБ составляет 32,7%</t>
    </r>
    <r>
      <rPr>
        <sz val="14"/>
        <rFont val="Times New Roman"/>
        <family val="1"/>
        <charset val="204"/>
      </rPr>
      <t xml:space="preserve"> (с учётом выполненных работ на неиспользованный остаток средств ОБ 2020 года на сумму 58 171,4 тыс. руб. из 321 627,3 тыс. руб., низкое выполнение работ (освоение финансовых средств) обусловлено приостановлением подрядной организацией АО «Строительная компания № 1» строительства объекта с сентября по декабрь 2021 года в связи со сложившейся на территории РФ неблагоприятной эпидемиологической обстановкой, которая повлекла за собой удорожание строительных материалов и заработной платы рабочих более чем на 30%). Между администрацией города Благовещенска и министерством образования и науки Амурской области в целях реализации национального проекта «Образование» на территории муниципального образования города Благовещенска заключены 3 соглашения: 1)от 20.01.2020 №10701000-1-2020-007/01 (дополнительное соглашение от 13.02.2021 №10701000-1-2020-007/1/2, на 2020-2021 годы, из ОБ, уровень софинансирования 94%, неиспользованный остаток 2020 года) и 2) от 22.01.2021 №10701000-1-2020-011 (на 2021-2023 годы, из ФБ и ОБ, уровень софинансирования 99%) о предоставлении в 2020-2023 годах субсидии на софинансирование расходных обязательств, возникающих при реализации мероприятий по содействию создания в Амурской области новых мест в общеобразовательных организациях, на общую сумму не более 1 733 247,5 тыс. руб. (в том числе: 2020 год – 192 972,2 тыс. руб., 2021 год – 910 183,2 тыс. руб., 2022 год - ‪630 092,1 тыс. руб., 2023 год - ‪0,0 тыс. руб.) от общего объема бюджетных ассигнований, предусматриваемых в бюджете города на финансовое обеспечение расходных обязательств – не менее 1 777 367,0 тыс. руб. (в том числе: 2020 год – 205 289,5 тыс. руб., 2021 год - 935 620,8 тыс. руб., 2022 год - ‪636 456,7 тыс. руб., 2023 год - ‪0,0 тыс. руб.).‬‬‬‬ Планируемый к достижению до 31.12.2022 результат: создание 1500 новых мест в общеобразовательных организациях. Предусмотрено строительство объекта «Школа на 1500 мест в квартале 406 г.Благовещенск, Амурская область». Утвержденная сметная стоимость объекта в ценах I квартала 2019 года - 1 430 063,94 тыс. руб. МУ «ГУКС» заключен муниципальный контракт от 10.03.2020 № 0037/2020 на сумму 1 370 194,3 тыс. руб. с  АО «Строительная компания № 1» на выполнение работ по строительству объекта. Окончание выполнения работ по муниципальному контракту – не позднее 15.08.2022. Техническая готовность объекта - 28,8%. Подрядной организацией АО «Строительная компания № 1» строительно-монтажные работы в сентябре приостановлены в связи с проведением инвентаризации объекта для определения остатков работ по контракту. Сложившаяся на территории РФ неблагоприятная эпидемиологическая обстановка, повлекла за собой удорожание строительных материалов и заработной платы рабочих более чем на 30%, что ведёт к невозможности исполнения муниципального контракта в срок. На дополнительно предусмотренные средства городского бюджета в размере 110,0 тыс. руб. проведена повторная государственная экспертиза проверки достоверности определения сметной стоимости строительства (исполнен м/к от 06.12.2021 № 0253Д-21/АГЭ -1366 с ГАУ «Амургосэкспертиза» на сумму 109,945 тыс. руб.). АО «СК № 1» строительно-монтажные работы в декабре возобновлены.; 3) от 30.03.2020 № 18-2020-Е2 о реализации регионального проекта «Успех каждого ребенка» на территории города Благовещенска. Предметом соглашения является организация взаимодействия сторон при реализации регионального проекта и осуществления мониторинга его реализации по достижению целей, показателей и результатов в части мероприятий, реализуемых в муниципальном образовании городе Благовещенске. Срок действия соглашения: до 31.12.2024. В целях реализации регионального проекта «руководитель регионального проекта» (министерство образования и науки Амурской области) передаёт «участнику регионального проекта» (администрации города Благовещенска) в порядке, установленном законодательством Российской Федерации, из собственности Амурской области в собственность муниципального образования имущество в пределах утвержденных инфраструктурных листов, приобретенное на средства федерального и областного бюджетов. Участником регионального проекта обеспечивается достижение значений показателей, выполнение задач, результатов регионального проекта по муниципальному образованию, в соответствии с приложением к соглашению. 
</t>
    </r>
  </si>
  <si>
    <r>
      <rPr>
        <b/>
        <u/>
        <sz val="14"/>
        <rFont val="Times New Roman"/>
        <family val="1"/>
        <charset val="204"/>
      </rPr>
      <t xml:space="preserve">Освоение средств ОБ составляет 99,9%. </t>
    </r>
    <r>
      <rPr>
        <sz val="14"/>
        <rFont val="Times New Roman"/>
        <family val="1"/>
        <charset val="204"/>
      </rPr>
      <t xml:space="preserve"> Между администрацией города Благовещенска и министерством социальной защиты населения Амурской области заключено соглашение от 29.01.2021 №1 о предоставлении из областного бюджета в 2021 году бюджету города Благовещенска субвенций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t>
    </r>
  </si>
  <si>
    <t xml:space="preserve">Муниципальная программа "Обеспечение безопасности жизнедеятельности населения и территории города Благовещенска" </t>
  </si>
  <si>
    <r>
      <t xml:space="preserve">Создание новых мест в общеобразовательных организациях (проведение государственной экспертизы), </t>
    </r>
    <r>
      <rPr>
        <b/>
        <sz val="14"/>
        <rFont val="Times New Roman"/>
        <family val="1"/>
        <charset val="204"/>
      </rPr>
      <t>всего</t>
    </r>
  </si>
  <si>
    <r>
      <rPr>
        <b/>
        <u/>
        <sz val="14"/>
        <rFont val="Times New Roman"/>
        <family val="1"/>
        <charset val="204"/>
      </rPr>
      <t>Освоение средств ОБ составляет 95,5%.</t>
    </r>
    <r>
      <rPr>
        <b/>
        <sz val="14"/>
        <rFont val="Times New Roman"/>
        <family val="1"/>
        <charset val="204"/>
      </rPr>
      <t xml:space="preserve"> </t>
    </r>
    <r>
      <rPr>
        <sz val="14"/>
        <rFont val="Times New Roman"/>
        <family val="1"/>
        <charset val="204"/>
      </rPr>
      <t xml:space="preserve">В рамках Соглашения, заключенного с министерством транспорта и дорожного хозяйства Амурской области от 14.03.2021 № 458-03/С в 2021 году: </t>
    </r>
    <r>
      <rPr>
        <b/>
        <sz val="14"/>
        <rFont val="Times New Roman"/>
        <family val="1"/>
        <charset val="204"/>
      </rPr>
      <t xml:space="preserve">
</t>
    </r>
  </si>
  <si>
    <t>Выполнены работы по ремонту улично-дорожной сети, в том числе: МУ "ГУКС" выполнено 94 мероприятия по УДС (на сумму 523 693,0 тыс. руб); УЖКХ выполнено 5 мероприятий (на сумму 197 110,8 тыс. руб.), из них: 2 (УЖКХ): проведение диагностики и оценки транспортно-эксплуатационного состояния автомобильных дорог общего пользования местного значения города Благовещенска, внесение изменений в проект организации дорожного движения улично - дорожной сети города Благовещенска; 3 (МКП ГСТК) выполнение работ по ремонту и прочистке ливневой канализации, ямочный ремонт, обустройство информационных табло. Управление по делам ГОЧС г. Благовещенска выполнено мероприятие по содержанию и эксплуатациии камер фото-, видеофиксации на сумму 3 149,2 тыс. руб.</t>
  </si>
  <si>
    <r>
      <rPr>
        <b/>
        <u/>
        <sz val="14"/>
        <rFont val="Times New Roman"/>
        <family val="1"/>
        <charset val="204"/>
      </rPr>
      <t xml:space="preserve">Освоение средств ФБ составляет 83,7%, ОБ - 101,9% </t>
    </r>
    <r>
      <rPr>
        <sz val="14"/>
        <rFont val="Times New Roman"/>
        <family val="1"/>
        <charset val="204"/>
      </rPr>
      <t xml:space="preserve"> (с учетом: полностью выполненных работ на сумму 69 830,6 тыс. руб., проавансированных в 2020 году; не до конца выполненных работ 1 этапа (82,6% из 100%) по ремонту автомобильной дороги по ул. Ленина от ул. Шевченко до ул. Мухина по причине повышения уровня грунтовых вод; авансирования на сумму 100 735,6 тыс. руб. по двум муниципальным контрактам, планируемым к реализации в 2022 году с целью продолжения участия в национальном проекте). Между администрацией города Благовещенска и министерством транспорта и дорожного хозяйства Амурской области в целях  осуществления дорожной деятельности в рамках реализации национального проекта «БКАД» заключено соглашение от 18.11.2021 №10701000-1-2021-027 о предоставлении в 2021-2023 годах иного межбюджетного трансферта, имеющего целевое назначение, на сумму 1 960 549,32341 тыс. руб., в том числе: 2021 год - ‪583 637,32341 тыс. руб., 2022 год - ‪688 456,0 тыс. руб., 2023 год - 688 456,0 тыс. руб. (уровень софинансирования 100%). Планируемый к достижению до 01.12.2021 результат: выполнение дорожных работ в соответствии с программами дорожной деятельности на текущий год субъектами Российской Федерации – 1 условная штука (до 01.12.2022 – 1 усл. шт., до 01.12.2023 – 1 усл. шт., всего с 2019 по 2023 годы - 5 усл. шт.). В 2021 году иной межбюджетный трансферт предполагалось использовать для выполнения ремонтных работ на следующих участках автомобильных дорог города Благовещенска: с. Белогорье, ул. Мухина от ул. Набережная до ул. Мухина, 87; ул. Горького от ул. Калинина до ул. Театральная; ул. Зеленая от ул. М. Амурского до ул. Трудовая; ул. Ленина от ст. Солнечное в сторону с. Верхнеблаговещенское; ул. Ленина от ул. Ленина, 307 в сторону с. Верхнеблаговещенское; ул. Ленина от ул. Шевченко до ул. Мухина; ул. Мухина от ул. Пролетарская до ул. Зейская. В 2022 году будет использоваться на: ул. Ленина от ул. Театральная до ул. Шимановского; ул. Горького от ул. Лазо до ул. Театральная; ул. Мухина от ул. Пролетарская до ул. Зейская; Игнатьевское шоссе от «0» км в сторону ул. Мухина; ул.50 лет Октября от ул. Ленина до ул. Амурская; ул. Октябрьская от ул. 50 лет Октября до ул. Мухина. В 2023 году будет использоваться на: ул. Театральная от ул. Краснофлотская до ул. Горького; ул. Мухина от ул. Пролетарская до ж/д переезда; ул. Кольцевая от ул. Театральная до Новотроицкого шоссе. Заказчиком - муниципальным учреждением «Городское управление капитального строительства» (МУ «ГУКС») в 2019-2021 годах заключены 16 муниципальных контрактов на выполнение работ на автомобильных дорогах города Благовещенска, в 2020 году исполнены 10 м/к  и частично оплачен аванс на сумму 69 830,6 тыс. руб. по м/к от 15.12.2020 № 0434/2020 с АО «Асфальт» на сумму 299 983,8 тыс. руб. на выполнение работ по ремонту автомобильной дороги по ул. Горького от ул. Калинина до ул. Театральная, планируемому к реализации в 2021 году. Сроки выполнения работ по м/к: начало - не позднее 15.04.2021, окончание - 31.10.2021. В 2021 году полностью оплачен аванс на сумму 89 995,1 тыс. руб. по м/к от 15.12.2020 № 0434/2020 с АО «Асфальт» и выполнены работы на сумму 301 107,1 тыс. руб. (техническая готовность по м/к - 100%). Также заключены м/к: от 22.03.2021 № 0022/2021 с ООО «Сервер» на сумму 228 371,1 тыс. руб. на выполнение работ по ремонту автомобильной дороги по ул. Ленина от ул. Шевченко до ул. Мухина (1 этап, сроки выполнения работ: начало - в течении 10 дней после заключения, окончание - 20.12.2021, техническая готовность по 1 этапу м/к – 82,6%, нарушение срока обусловлено повышением уровня грунтовых вод), от ул. Театральная до ул. Шимановского (2 этап, сроки выполнения работ: начало - 17.01.2022, окончание - 31.10.2022), выполнены работы на сумму 119 984,2 тыс. руб. (техническая готовность по м/к – 52,5%); от 16.06.2021 № 0148/2021 с ООО «РостЖилСервиса» на сумму 32 620,6 тыс. руб. на выполнение работ по ремонту асфальтобетонного покрытия с. Белогорье, ул. Мухина от ул. Набережная до ул. Мухина 87, окончание выполнения работ - 31.10.2021 (техническая готовность по м/к - 100%); от 22.06.2021 № 0160/2021 с ООО «Сервер» на сумму 73 935,2 тыс. руб. на выполнение работ по ремонту УДС г. Благовещенска (ул. Зеленая от ул. М. Амурского до ул. Трудовая, ул. Ленина от ст. Солнечная в сторону с. Верхнеблаговещенское, ул. Ленина от ул. Ленина 307 в сторону с. Верхнеблаговещенское), окончание выполнения работ - 31.10.2021 (техническая готовность по м/к - 100%); от 27.09.2021 № 0368/2021 с  АО «Асфальт» на сумму 331 860,6 тыс. руб. на выполнение работ по капитальному ремонту автомобильной дороги по ул. Мухина от ул. Пролетарская до ул. Зейская, начало выполнения работ - 15.01.2022 и окончание  30.11.2022, оплачен аванс на сумму 99 558,2 тыс. руб.;  от 23.12.2021 № 0544/2021 с  ООО «Сервер» на сумму 173 270,5 тыс. руб. на выполнение работ по ремонту автомобильной дороги по ул. Игнатьевское шоссе от «0» км в сторону ул. Мухина, начало выполнения работ - 15.04.2022 и окончание  31.07.2022, оплачен аванс на сумму 1 177,4 тыс. руб.</t>
    </r>
  </si>
  <si>
    <r>
      <t xml:space="preserve">Создание модельных муниципальных библиотек, в том числе за счёт средств резервного фонда Правительства Российской Федерации, </t>
    </r>
    <r>
      <rPr>
        <b/>
        <sz val="14"/>
        <rFont val="Times New Roman"/>
        <family val="1"/>
        <charset val="204"/>
      </rPr>
      <t>всего</t>
    </r>
  </si>
  <si>
    <r>
      <t>Освоение средств ФБ составляет 100%.</t>
    </r>
    <r>
      <rPr>
        <sz val="14"/>
        <rFont val="Times New Roman"/>
        <family val="1"/>
        <charset val="204"/>
      </rPr>
      <t xml:space="preserve"> Между администрацией города Благовещенска и министерством культуры и национальной политики Амурской области в целях реализации национального проекта «Культура» на территории муниципального образования города Благовещенска заключены 2 соглашения: 1)от 20.01.2021 № 10701000-1-2021-008 о предоставлении в 2021 году иного межбюджетного трансферта, имеющего целевое назначение, на сумму 5 000,0 тыс. руб. (уровень софинансирования 100%) на создание модельных муниципальных библиотек. Достигнутый результат: переоснащена 1 муниципальная библиотека им. Б. Машука по ул. Институтская, 10/1 по модельному стандарту. Муниципальным бюджетным учреждением культуры «Муниципальная информационная библиотечная система» (далее - МБУК «МИБС») были заключены и исполнены 28 муниципальных контрактов (договоров) на поставку литературы, оборудования, мебели и др. Открытие муниципальной модельной библиотеки состоялось 01.10.2021. 2)от 14.10.2021 № 10701000-1-2021-033 о предоставлении в 2021 году иного межбюджетного трансферта, имеющего целевое назначение, на сумму 5 000,0 тыс. руб. (уровень софинансирования 100%) на создание модельных муниципальных библиотек за счёт средств резервного фонда Правительства Российской Федерации. Достигнутый результат: переоснащена 1 муниципальная библиотека им. П. Комарова по ул. Лазо, 42 по модельному стандарту. МБУК «МИБС» были заключены и исполнены 41 муниципальный контракт (договор) на поставку литературы, приобретение оборудования, мебели и др. Открытие муниципальной модельной библиотеки состоялось 24.12.2021. Всего в 2021 году в городе Благовещенске созданы 2 модельные муниципальные библиотеки в рамках национального проекта «Культура».  </t>
    </r>
  </si>
  <si>
    <r>
      <rPr>
        <b/>
        <u/>
        <sz val="14"/>
        <rFont val="Times New Roman"/>
        <family val="1"/>
        <charset val="204"/>
      </rPr>
      <t xml:space="preserve">Освоение средств ФБ и ОБ составляет 100%. </t>
    </r>
    <r>
      <rPr>
        <sz val="14"/>
        <rFont val="Times New Roman"/>
        <family val="1"/>
        <charset val="204"/>
      </rPr>
      <t xml:space="preserve"> Между администрацией города Благовещенска и министерством по физической культуре и спорту Амурской области в целях реализации национального проекта «Демография» на территории муниципального образования города Благовещенска заключено соглашение от 23.01.2020 № 10701000-1-2019-012 (дополнительное соглашение от 28.04.2021 №10701000-1-2019-012/1) о предоставлении в 2021-2023 годах субсидии на оснащение объектов спортивной инфраструктуры спортивно-технологическим оборудованием на сумму 2 810,8 тыс. руб. (в том числе: 2020 год - 0,0 тыс. руб., 2021 год - 2 810,8 тыс. руб.) от общего объема бюджетных ассигнований, предусматриваемых в бюджете города на финансовое обеспечение расходных обязательств - 3 053,8 тыс. руб. (в том числе: 2020 год - 0,0 тыс. руб., 2021 год - 3 053,8 тыс. руб.), уровень софинансирования 92,04%. Достигнутый результат: осуществлена поставка 1 комплекта спортивного оборудования (малые спортивные формы и футбольные поля). Приобретено и установлено спортивно-технологическое оборудование для городского Центра тестирования по выполнению видов испытаний (тестов), нормативов Всероссийского физкультурно-спортивного комплекса «Готов к труду и обороне» (ГТО) в муниципальном образовании городе Благовещенске на базе муниципального учреждения спортивно-оздоровительного комплекса «Юность», расположенного по адресу ул. Краснофлотская, дом 6. Между МУ СОК «Юность» и ООО «АТМ АКРОНЕКС» заключен и исполнен договор от 27.04.2021 №2021.58318 на сумму 3 053,8 тыс. руб. на поставку спортивно-технологического оборудования для создания малой спортивной площадки ГТО, монтаж оборудования включал в себя: укладку резинового покрытия и установку спортивно-технологического оборудования. 
</t>
    </r>
  </si>
  <si>
    <r>
      <rPr>
        <b/>
        <u/>
        <sz val="14"/>
        <rFont val="Times New Roman"/>
        <family val="1"/>
        <charset val="204"/>
      </rPr>
      <t>Освоение средств ОБ составляет 88,6%.</t>
    </r>
    <r>
      <rPr>
        <sz val="14"/>
        <rFont val="Times New Roman"/>
        <family val="1"/>
        <charset val="204"/>
      </rPr>
      <t xml:space="preserve"> Между администрацией города Благовещенска и министерством жилищно-коммунального хозяйства Амурской области заключено соглашение от 12.03.2021  № 01-39-3637 о предоставлении в 2021 году субсидии на софинансирование мероприятий, направленных на модернизацию коммунальной инфраструктуры (доп.соглашение от 30.06.2021 № 3) в размере 968 171,1 тыс.руб. от общего объема бюджетных ассигнований, предусматриваемых в бюджете города на финансовое обеспечение расходных обязательств в размере 1 029 969,2 тыс.руб.</t>
    </r>
  </si>
  <si>
    <t>Выполнены работ по ремонту инженерных сетей по ул. Горького от ул. Театральная до ул. Калинина. М/к № 0021/2021 от 17 марта 2021г. с ООО «ДСК «Амурстрой» на сумму 229 295 467,43 руб. Техническая готовность – 100%. 2. Выполнение работ по капитальному ремонту инженерных сетей по ул. Мухина от ул. Пролетарская до ул. Зей-ская. М/к № 0009/2021 от 12 марта 2021г. с ООО «Сервер» на сумму 276 675 381,00 руб. начало выполнения работ – не позднее 5-ти рабочих дней со дня заключения Контракта окончание выполнения работ – 30.11.2021 г. Техническая готовность – 100%. 3. Выполнение работ по замене участка канализационного коллектора по ул. Игнатьевское шоссе от ул. Кантемирова до ул. Дьяченко. М/к № 0104/2021 от 12 мая 2021г. с ООО «СТРОЙУЮТ» на сумму 38 078 428,00 руб. начало выполнения работ – не позднее 10-ти рабочих дней со дня заключения Контракта окончание выполнения работ – 30.09.2021г. Техническая готовность – 82,9%. Планируемая дата окончания вып.работ - 20 декабря. МУ ГУКС ведет претензионную работу по нарушению срока исполнения мун. контракта. 4. Выполнен ремонт теплотрассы по ул. Первомайская между ул. Ленина и ул. Зейская М/к № 0103/2021 от 14 мая 2021г. с ООО «Теплосервис – Комплект» на сумму 31 703 843 ,75 руб. начало выполнения работ – не позднее 10-ти рабочих дней со дня заключения Контракта окончание выполнения работ – 30.09.2021г. Техническая готовность –100%. 5. Выполнен ремонт тепловой сети в полном объеме по ул. Артиллерийская от ул. Зейская до ул. Амурская. М/к № 0119/2021 от 14 мая 2021г. с ООО «Респект» на сумму 38 069 114,00 руб. начало выполнения работ – не позднее 10-ти рабочих дней со дня заключения Контракта окончание выполнения работ – 30.09.2021г. Техническая готовность –100%. 6. Выполнение работ по ремонту тепловой сети по пер.Релочный от ул.Комсомольская до ул.Мухина. М/к № 0118/2021 от 24.05.2021г. с ООО «Респект» на сумму 34 526 726,00 руб. начало выполнения работ – не позднее 10-ти рабочих дней со дня заключения Контракта окончание выполнения работ – 30.09.2021г. Техническая готовность –50,4 %. В 2021 году работы остановлены. Из-за отставания от графика работ, работы по врезке в центральную тепловую сеть не были сделаны до отопительного периода. Работы подрядчик планирует выполнить в 2022 году после завершения отопительного сезона. МУ "ГУКС" будет обращаться о включении данного объекта в МП на 2022 год.7. Выполнены работы по ремонту инженерных сетей по ул. Ленина от ул. Шевченко до ул. Мухина, от ул. Театральная до ул. Шимановского.М/к 0136/2021 от 02.06.2021г. с ООО «Сервер» на сумму 255 513 142,60 руб. Сроки выполнения работ: 1 этап - начало выполнения работ в течение 10 раб.дней со дня закл.Контракта; окончание 30.09.2021 года, выполнение-86%(двухгодичное мероприятие). В 2021 году работы остановлены. Не выполнены работы на участке от ул.Шевченко до ул.Св.Иннокентия из-за паводка. Работы подрядчик планирует выполнить в 2022 году. МУ "ГУКС" будет обращаться об увеличении ассигнований по данному объекту в МП на 2022 год. 2 этап - начало выполнения работ с 15.04.2022 года; окончание 30.09.2022 года. 8. Выполнение работ по замене участка канализационного коллектора по ул.Светлая от ул. Трудовая до ул.Островского. М/к 0155/2021 от 16.06.2021г. с ООО «Энергокомлект» на сумму 17 928 000,0 руб. начало выполнения работ – не позднее 10-ти рабочих дней со дня заключения Контракта окончание выполнения работ – 30.09.2021г. Контракт расторгнут 25.08.2021 в одностороннем порядке, подрядчик к работам не приступал. 9. Строительство инженерной инфраструктуры к ФОК в кв.266 г.Благовещенск. Заключен м/к № 0495/2021 от 22.11.2021г. подрядчик ООО "СТРОЙУЮТ", цена м/к 10 879 800,00 руб. Окон.вып.раб.: 23.12.2021г. мероприятие выполнено в полном объеме 100%. 10. Ремонт тепловых и водопроводных сетей по ул.Октябрьская, 137, г.Благовещенск. Заключены контракты с ООО "Строй город", окончание работ по всем контрактам 30.10.2021г., м/к: № 62/2021 от 16.09.2021, № 69/2021 от 21.09.2021, № 72/2021 от 24.09.2021, № 76/2021 от 28.09.2021, № 80/2021 от 30.09.2021. Работы выполнены 100%. ГУКС отработан аванс за 2020 год по замене котла на котельной 74 квартала г.Благовещенска (м/к от 06.07.2020 № 72/2020 с ООО "Котельный завод "ПРОМКОТЛОСНАБ" на сумму 33 223 142,00 руб., тех.готовность 100 %)</t>
  </si>
  <si>
    <r>
      <rPr>
        <b/>
        <u/>
        <sz val="14"/>
        <rFont val="Times New Roman"/>
        <family val="1"/>
        <charset val="204"/>
      </rPr>
      <t>Освоение средств ОБ составляет 99,8%.</t>
    </r>
    <r>
      <rPr>
        <b/>
        <sz val="14"/>
        <rFont val="Times New Roman"/>
        <family val="1"/>
        <charset val="204"/>
      </rPr>
      <t xml:space="preserve"> </t>
    </r>
    <r>
      <rPr>
        <sz val="14"/>
        <rFont val="Times New Roman"/>
        <family val="1"/>
        <charset val="204"/>
      </rPr>
      <t xml:space="preserve">Между администрацией города Благовещенска и министерством жилищно-коммунального хозяйства Амурской области заключено соглашение от 11.03.2021 № 01-39-3608 (в ред. доп.соглашения от 16.09.2021 № 01-39-3608/3) о предоставлении в 2021 году субсидии на поддержку административного центра Амурской области в размере </t>
    </r>
    <r>
      <rPr>
        <b/>
        <sz val="14"/>
        <rFont val="Times New Roman"/>
        <family val="1"/>
        <charset val="204"/>
      </rPr>
      <t xml:space="preserve">306 929,3 тыс.руб. </t>
    </r>
    <r>
      <rPr>
        <i/>
        <sz val="14"/>
        <rFont val="Times New Roman"/>
        <family val="1"/>
        <charset val="204"/>
      </rPr>
      <t xml:space="preserve">(уровень софинансирования - </t>
    </r>
    <r>
      <rPr>
        <b/>
        <i/>
        <sz val="14"/>
        <rFont val="Times New Roman"/>
        <family val="1"/>
        <charset val="204"/>
      </rPr>
      <t>94%</t>
    </r>
    <r>
      <rPr>
        <i/>
        <sz val="14"/>
        <rFont val="Times New Roman"/>
        <family val="1"/>
        <charset val="204"/>
      </rPr>
      <t>)</t>
    </r>
    <r>
      <rPr>
        <sz val="14"/>
        <rFont val="Times New Roman"/>
        <family val="1"/>
        <charset val="204"/>
      </rPr>
      <t xml:space="preserve"> от общего объема бюджетных ассигнований, предусматриваемых в бюджете города на финансовое обеспечение расходных обязательств - </t>
    </r>
    <r>
      <rPr>
        <b/>
        <sz val="14"/>
        <rFont val="Times New Roman"/>
        <family val="1"/>
        <charset val="204"/>
      </rPr>
      <t>326 520,6 тыс. руб.</t>
    </r>
    <r>
      <rPr>
        <sz val="14"/>
        <rFont val="Times New Roman"/>
        <family val="1"/>
        <charset val="204"/>
      </rPr>
      <t xml:space="preserve"> Управлением ЖКХ на сумму 21 689,8 тыс. руб. запланировано заключение м/к на выполнение работ по ремонту фасадов МКД и архитектурной подсветке фасада телевизионной радиовещательной башни, объявлен аукцион. Управлением культуры с 2020 года заключены 28 м/к (договоров) и в 2021 году 7 м/к (договоров) на благоустройство Парка "Дружба» (ремонт тротуарной плитки вокруг водопада, благоустройств тротуаров, установка малых садово-парковых форм из кровельной черепицы, берегоукрепление искусственного водоема) и благоустройство Первомайского парка (устройство наружной сети ливневой канализации, устройство наружного освещения, благоустройство территории, устройство сцены, качелей, цветочного павильона, семейного аттракциона "Чашки"). МУ "ГУКС" заключены 34 м/к на выполнение работ по благоустройству общественных территорий города Благовещенска ("Сквер Памяти" по ул.Ленина и п.Моховая Падь и территории прилегающие к ручью Буяновский и домам) и дворовых территорий МКД (ул.Горького 118, ул.Ленина, д. 29/37, ул.Партизанская, д. 22/2, ул. Ленина, 42 Красноармейской,198, п.Аэропорт 4, ул.Шимановского 46, ул.Мичурина 15, ул.Чехова 39, ул.Фрунзе 37, пер.Колхозный 4, ул.Институтская 2-10, ул.Калинина, 68/4; ул.Горького,161; ул.Шевченко,48); по благоустройству территории на перекрестке ул. Текстильная - ул. Трудовая; по ремонту тротуаров МКД по ул. Трудовая 44 и внутридворового проезда и тротуаров по ул. Пионерская от ул. Северная до ул. Ломоносова; по устройству наружного освещения дворовой территории МКД по ул.Горького 130; по благоустройству спортивных площадок (квартал 800, ул.Амурская 102, ул. Амурская 106, ул. Театральная 44, ул. Театральная 44/2, ул. Зейская 135); по устройству памп-трека по ул. Игнатьевскогое шоссе 10/4; по устройству детских игровых площадок на териториях МКД; по ограждению детских площадок на териториях МКД по ул.Шимановского, 61; ул. Шимановского, 61/1; ул. Ломоносова, 176; ул. Ломоносова, 168; по установке МАФ по ул. Институтская, 4, ул. Студенческая, 41, ул. Кантемирова, 13А, ул. Трудовая, 44) на общую сумму 143 687,2 тыс. руб.</t>
    </r>
  </si>
  <si>
    <t>Финансовое обеспечение государственных полномочий по компенсации выпадающих доходов теплоснабжающих организаций, всего</t>
  </si>
  <si>
    <t>Финансовое обеспечение государственных полномочий по компенсации выпадающих доходов теплоснабжающим организациям, осуществляющим производство тепловой энергии в режиме комбинированной выработки электрической и тепловой энергии, возникающих в результате реализации тепловой энергии по льготным тарифам, всего</t>
  </si>
  <si>
    <t>Финансовое обеспечение государственных полномочий Амурской области по назначению и выплате денежной выплаты при передаче ребенка на воспитание в семью, всего</t>
  </si>
  <si>
    <r>
      <t xml:space="preserve">Освоение средств ФБ составляет 31,7%. </t>
    </r>
    <r>
      <rPr>
        <sz val="14"/>
        <rFont val="Times New Roman"/>
        <family val="1"/>
        <charset val="204"/>
      </rPr>
      <t>Капитальный ремонт фасада здания кинотеатра Харбин, расположенного по адресу: Амурская область г.Благовещенск ул. Институтская, 2 (отделочные работы крылец, электромонтажные работы, ремонт западного и северного фасадов). Оплачен авансовый платеж 30%. Работы выполнены частично. Срок выполнения работ продлен до 31.05.2022 в связи с задержкой поставки керамогранита из КНР (не в полном объеме выполнены работы, в том числе требуется: доустановить плитку на южном и северном фасаде, провести отделку плиткой отдельных элементов по всему фасаду здания, а также откосов на окнах и входных зонах; установить отливы; провести электромонтажные работы; выполнить мероприятия по отделке крылец (устройство фасадной плитки и устройство плитки на поверхности крылец); также при производстве работ установлена необходимость изменения отдельных элементов фасада здания, а именно ремонт входных боковых зон, расположенных с западной и восточной сторон здания).</t>
    </r>
  </si>
  <si>
    <r>
      <rPr>
        <b/>
        <u/>
        <sz val="14"/>
        <rFont val="Times New Roman"/>
        <family val="1"/>
        <charset val="204"/>
      </rPr>
      <t>Освоение средств ОБ составляет 65,9%.</t>
    </r>
    <r>
      <rPr>
        <sz val="14"/>
        <rFont val="Times New Roman"/>
        <family val="1"/>
        <charset val="204"/>
      </rPr>
      <t xml:space="preserve">  МУ "ГУКС" заключены муниципальные контракты: 1) на выполнение работ по строительству 2 пускового комплекса участка № 10 объекта «Берегоукрепление и реконструкция набережной р. Амур, г. Благовещенск» 4-й этап строительства 2 пусковой комплекс (участок №10) от 27.11.2019 № 0537/2019 с ООО «Надежда» на сумму 384 312,6 тыс. руб., срок окончания выполнения работ – 30.11.2021, техническая готовность - 87,8%, отработан аванс за 2020 год на сумму 259,4 тыс. руб.; 2) на выполнение работ по объекту «Берегоукрепление и реконструкция набережной р. Амур, г. Благовещенск» (4 этап строительства: 1 пусковой комплекс, 3 пусковой комплекс (участок №10) от 12.11.2020 № 0348/2020 с ООО «Надежда» на сумму 785 695,8 тыс. руб., окончание выполнения работ - 30.06.2023, техническая готовность - 26,6%, не отработан аванс за 2020 год на сумму 106 134,5 тыс. руб.; 3) на выполнение работ по завершению строительства 1 очереди 1 пускового комплекса участка № 5, 2 очереди 1 пускового комплекса участка № 5, 2 пускового комплекса участка № 5 и участка № 6 в составе 3-го этапа строительства объекта «Берегоукрепление и реконструкция набережной р. Амур, г. Благовещенск» от 02.11.2020 № 0342/2020 с АО «АСФАЛЬТ» на сумму 2 487 246,1 тыс. руб., срок окончания выполнения работ – 30.06.2024, техническая готовность - 15,8%. </t>
    </r>
  </si>
  <si>
    <t>Государственная программа АО "Обеспечение доступным и качественным жильем населения Амурской области"</t>
  </si>
  <si>
    <r>
      <t>Финансовое обеспечение дорожной деятельности в рамках реализации национального проекта «Безопасные и качественные автомобильные дороги»,</t>
    </r>
    <r>
      <rPr>
        <b/>
        <sz val="14"/>
        <rFont val="Times New Roman"/>
        <family val="1"/>
        <charset val="204"/>
      </rPr>
      <t xml:space="preserve"> всего</t>
    </r>
  </si>
  <si>
    <t xml:space="preserve">Информация об участии города Благовещенска в государственных программах Российской Федерации и Амурской области за 2021 год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</si>
</sst>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90" x14ac:knownFonts="1">
    <font>
      <sz val="11"/>
      <color theme="1"/>
      <name val="Calibri"/>
      <family val="2"/>
      <scheme val="minor"/>
    </font>
    <font>
      <sz val="12"/>
      <color indexed="8"/>
      <name val="Times New Roman"/>
      <family val="1"/>
      <charset val="204"/>
    </font>
    <font>
      <sz val="12"/>
      <color indexed="8"/>
      <name val="Calibri"/>
      <family val="2"/>
    </font>
    <font>
      <i/>
      <sz val="12"/>
      <color indexed="8"/>
      <name val="Calibri"/>
      <family val="2"/>
    </font>
    <font>
      <b/>
      <sz val="16"/>
      <color indexed="8"/>
      <name val="Calibri"/>
      <family val="2"/>
    </font>
    <font>
      <b/>
      <sz val="14"/>
      <color indexed="8"/>
      <name val="Times New Roman"/>
      <family val="1"/>
      <charset val="204"/>
    </font>
    <font>
      <b/>
      <i/>
      <sz val="14"/>
      <color indexed="8"/>
      <name val="Times New Roman"/>
      <family val="1"/>
      <charset val="204"/>
    </font>
    <font>
      <b/>
      <sz val="12"/>
      <color indexed="8"/>
      <name val="Calibri"/>
      <family val="2"/>
    </font>
    <font>
      <b/>
      <i/>
      <sz val="12"/>
      <color indexed="8"/>
      <name val="Calibri"/>
      <family val="2"/>
    </font>
    <font>
      <b/>
      <i/>
      <sz val="12"/>
      <name val="Times New Roman"/>
      <family val="1"/>
      <charset val="204"/>
    </font>
    <font>
      <b/>
      <sz val="14"/>
      <name val="Times New Roman"/>
      <family val="1"/>
      <charset val="204"/>
    </font>
    <font>
      <i/>
      <sz val="14"/>
      <color indexed="8"/>
      <name val="Times New Roman"/>
      <family val="1"/>
      <charset val="204"/>
    </font>
    <font>
      <sz val="12"/>
      <name val="Calibri"/>
      <family val="2"/>
      <charset val="204"/>
    </font>
    <font>
      <b/>
      <i/>
      <sz val="14"/>
      <name val="Times New Roman"/>
      <family val="1"/>
      <charset val="204"/>
    </font>
    <font>
      <sz val="12"/>
      <name val="Calibri"/>
      <family val="2"/>
    </font>
    <font>
      <i/>
      <sz val="13"/>
      <color indexed="8"/>
      <name val="Times New Roman"/>
      <family val="1"/>
      <charset val="204"/>
    </font>
    <font>
      <b/>
      <sz val="13"/>
      <color indexed="8"/>
      <name val="Times New Roman"/>
      <family val="1"/>
      <charset val="204"/>
    </font>
    <font>
      <sz val="13"/>
      <color indexed="8"/>
      <name val="Times New Roman"/>
      <family val="1"/>
      <charset val="204"/>
    </font>
    <font>
      <b/>
      <sz val="18"/>
      <color indexed="8"/>
      <name val="Times New Roman"/>
      <family val="1"/>
      <charset val="204"/>
    </font>
    <font>
      <sz val="12"/>
      <color indexed="8"/>
      <name val="Times New Roman"/>
      <family val="1"/>
      <charset val="204"/>
    </font>
    <font>
      <sz val="12"/>
      <color indexed="10"/>
      <name val="Times New Roman"/>
      <family val="1"/>
      <charset val="204"/>
    </font>
    <font>
      <sz val="8"/>
      <color indexed="8"/>
      <name val="Times New Roman"/>
      <family val="1"/>
      <charset val="204"/>
    </font>
    <font>
      <sz val="12"/>
      <color indexed="10"/>
      <name val="Calibri"/>
      <family val="2"/>
      <charset val="204"/>
    </font>
    <font>
      <b/>
      <sz val="16"/>
      <color indexed="10"/>
      <name val="Calibri"/>
      <family val="2"/>
    </font>
    <font>
      <sz val="12"/>
      <color indexed="10"/>
      <name val="Calibri"/>
      <family val="2"/>
    </font>
    <font>
      <sz val="12"/>
      <color indexed="8"/>
      <name val="Times New Roman"/>
      <family val="1"/>
      <charset val="204"/>
    </font>
    <font>
      <sz val="14"/>
      <color indexed="8"/>
      <name val="Times New Roman"/>
      <family val="1"/>
      <charset val="204"/>
    </font>
    <font>
      <sz val="14"/>
      <name val="Times New Roman"/>
      <family val="1"/>
      <charset val="204"/>
    </font>
    <font>
      <b/>
      <sz val="12"/>
      <name val="Calibri"/>
      <family val="2"/>
    </font>
    <font>
      <i/>
      <sz val="12"/>
      <name val="Calibri"/>
      <family val="2"/>
      <charset val="204"/>
    </font>
    <font>
      <i/>
      <u/>
      <sz val="14"/>
      <color indexed="8"/>
      <name val="Times New Roman"/>
      <family val="1"/>
      <charset val="204"/>
    </font>
    <font>
      <i/>
      <sz val="12"/>
      <color indexed="10"/>
      <name val="Calibri"/>
      <family val="2"/>
      <charset val="204"/>
    </font>
    <font>
      <sz val="13"/>
      <color indexed="8"/>
      <name val="Calibri"/>
      <family val="2"/>
    </font>
    <font>
      <i/>
      <sz val="14"/>
      <name val="Times New Roman"/>
      <family val="1"/>
      <charset val="204"/>
    </font>
    <font>
      <b/>
      <u/>
      <sz val="14"/>
      <color indexed="8"/>
      <name val="Times New Roman"/>
      <family val="1"/>
      <charset val="204"/>
    </font>
    <font>
      <b/>
      <u/>
      <sz val="14"/>
      <name val="Times New Roman"/>
      <family val="1"/>
      <charset val="204"/>
    </font>
    <font>
      <b/>
      <sz val="14"/>
      <color indexed="10"/>
      <name val="Times New Roman"/>
      <family val="1"/>
      <charset val="204"/>
    </font>
    <font>
      <sz val="11"/>
      <color indexed="8"/>
      <name val="Times New Roman"/>
      <family val="1"/>
      <charset val="204"/>
    </font>
    <font>
      <i/>
      <sz val="18"/>
      <color indexed="8"/>
      <name val="Times New Roman"/>
      <family val="1"/>
      <charset val="204"/>
    </font>
    <font>
      <sz val="18"/>
      <color indexed="8"/>
      <name val="Times New Roman"/>
      <family val="1"/>
      <charset val="204"/>
    </font>
    <font>
      <b/>
      <sz val="18"/>
      <color indexed="10"/>
      <name val="Calibri"/>
      <family val="2"/>
      <charset val="204"/>
    </font>
    <font>
      <sz val="18"/>
      <color indexed="8"/>
      <name val="Calibri"/>
      <family val="2"/>
    </font>
    <font>
      <sz val="14"/>
      <color indexed="17"/>
      <name val="Times New Roman"/>
      <family val="1"/>
      <charset val="204"/>
    </font>
    <font>
      <b/>
      <sz val="14"/>
      <color indexed="17"/>
      <name val="Times New Roman"/>
      <family val="1"/>
      <charset val="204"/>
    </font>
    <font>
      <b/>
      <u/>
      <sz val="14"/>
      <color indexed="17"/>
      <name val="Times New Roman"/>
      <family val="1"/>
      <charset val="204"/>
    </font>
    <font>
      <i/>
      <sz val="14"/>
      <color indexed="17"/>
      <name val="Times New Roman"/>
      <family val="1"/>
      <charset val="204"/>
    </font>
    <font>
      <u/>
      <sz val="14"/>
      <color indexed="17"/>
      <name val="Times New Roman"/>
      <family val="1"/>
      <charset val="204"/>
    </font>
    <font>
      <b/>
      <sz val="18"/>
      <color indexed="17"/>
      <name val="Times New Roman"/>
      <family val="1"/>
      <charset val="204"/>
    </font>
    <font>
      <sz val="14"/>
      <color indexed="36"/>
      <name val="Times New Roman"/>
      <family val="1"/>
      <charset val="204"/>
    </font>
    <font>
      <b/>
      <sz val="14"/>
      <color indexed="36"/>
      <name val="Times New Roman"/>
      <family val="1"/>
      <charset val="204"/>
    </font>
    <font>
      <b/>
      <u/>
      <sz val="14"/>
      <color indexed="36"/>
      <name val="Times New Roman"/>
      <family val="1"/>
      <charset val="204"/>
    </font>
    <font>
      <sz val="14"/>
      <color indexed="10"/>
      <name val="Times New Roman"/>
      <family val="1"/>
      <charset val="204"/>
    </font>
    <font>
      <b/>
      <u/>
      <sz val="14"/>
      <color indexed="10"/>
      <name val="Times New Roman"/>
      <family val="1"/>
      <charset val="204"/>
    </font>
    <font>
      <i/>
      <sz val="14"/>
      <color indexed="10"/>
      <name val="Times New Roman"/>
      <family val="1"/>
      <charset val="204"/>
    </font>
    <font>
      <sz val="18"/>
      <name val="Times New Roman"/>
      <family val="1"/>
      <charset val="204"/>
    </font>
    <font>
      <sz val="14"/>
      <color indexed="8"/>
      <name val="Times New Roman"/>
      <family val="1"/>
      <charset val="204"/>
    </font>
    <font>
      <b/>
      <sz val="18"/>
      <name val="Times New Roman"/>
      <family val="1"/>
      <charset val="204"/>
    </font>
    <font>
      <b/>
      <sz val="14"/>
      <color indexed="8"/>
      <name val="Times New Roman"/>
      <family val="1"/>
      <charset val="204"/>
    </font>
    <font>
      <i/>
      <sz val="14"/>
      <color indexed="8"/>
      <name val="Times New Roman"/>
      <family val="1"/>
      <charset val="204"/>
    </font>
    <font>
      <sz val="12"/>
      <color indexed="8"/>
      <name val="Calibri"/>
      <family val="2"/>
    </font>
    <font>
      <b/>
      <i/>
      <sz val="14"/>
      <color indexed="8"/>
      <name val="Times New Roman"/>
      <family val="1"/>
      <charset val="204"/>
    </font>
    <font>
      <b/>
      <sz val="12"/>
      <color indexed="8"/>
      <name val="Calibri"/>
      <family val="2"/>
    </font>
    <font>
      <sz val="8"/>
      <name val="Calibri"/>
      <family val="2"/>
    </font>
    <font>
      <b/>
      <sz val="18"/>
      <color rgb="FFFF0000"/>
      <name val="Times New Roman"/>
      <family val="1"/>
      <charset val="204"/>
    </font>
    <font>
      <b/>
      <sz val="14"/>
      <color rgb="FF7030A0"/>
      <name val="Times New Roman"/>
      <family val="1"/>
      <charset val="204"/>
    </font>
    <font>
      <sz val="14"/>
      <color rgb="FF7030A0"/>
      <name val="Times New Roman"/>
      <family val="1"/>
      <charset val="204"/>
    </font>
    <font>
      <b/>
      <u/>
      <sz val="14"/>
      <color rgb="FF7030A0"/>
      <name val="Times New Roman"/>
      <family val="1"/>
      <charset val="204"/>
    </font>
    <font>
      <sz val="14"/>
      <color rgb="FFFF0000"/>
      <name val="Times New Roman"/>
      <family val="1"/>
      <charset val="204"/>
    </font>
    <font>
      <sz val="12"/>
      <color rgb="FFC00000"/>
      <name val="Calibri"/>
      <family val="2"/>
    </font>
    <font>
      <sz val="14"/>
      <color rgb="FFC00000"/>
      <name val="Times New Roman"/>
      <family val="1"/>
      <charset val="204"/>
    </font>
    <font>
      <b/>
      <i/>
      <sz val="14"/>
      <color rgb="FFC00000"/>
      <name val="Times New Roman"/>
      <family val="1"/>
      <charset val="204"/>
    </font>
    <font>
      <i/>
      <sz val="14"/>
      <color rgb="FFC00000"/>
      <name val="Times New Roman"/>
      <family val="1"/>
      <charset val="204"/>
    </font>
    <font>
      <sz val="11"/>
      <color rgb="FF7030A0"/>
      <name val="Calibri"/>
      <family val="2"/>
      <scheme val="minor"/>
    </font>
    <font>
      <b/>
      <sz val="14"/>
      <name val="Calibri"/>
      <family val="2"/>
      <scheme val="minor"/>
    </font>
    <font>
      <sz val="14"/>
      <name val="Calibri"/>
      <family val="2"/>
      <scheme val="minor"/>
    </font>
    <font>
      <sz val="14"/>
      <color rgb="FF7030A0"/>
      <name val="Calibri"/>
      <family val="2"/>
      <scheme val="minor"/>
    </font>
    <font>
      <b/>
      <sz val="14"/>
      <color rgb="FFC00000"/>
      <name val="Times New Roman"/>
      <family val="1"/>
      <charset val="204"/>
    </font>
    <font>
      <i/>
      <sz val="14"/>
      <color rgb="FF7030A0"/>
      <name val="Times New Roman"/>
      <family val="1"/>
      <charset val="204"/>
    </font>
    <font>
      <sz val="12"/>
      <color rgb="FFFF0000"/>
      <name val="Calibri"/>
      <family val="2"/>
    </font>
    <font>
      <b/>
      <i/>
      <sz val="14"/>
      <color rgb="FF7030A0"/>
      <name val="Times New Roman"/>
      <family val="1"/>
      <charset val="204"/>
    </font>
    <font>
      <b/>
      <sz val="14"/>
      <color rgb="FFFF0000"/>
      <name val="Times New Roman"/>
      <family val="1"/>
      <charset val="204"/>
    </font>
    <font>
      <b/>
      <sz val="16"/>
      <name val="Calibri"/>
      <family val="2"/>
    </font>
    <font>
      <i/>
      <sz val="18"/>
      <name val="Times New Roman"/>
      <family val="1"/>
      <charset val="204"/>
    </font>
    <font>
      <sz val="18"/>
      <name val="Calibri"/>
      <family val="2"/>
    </font>
    <font>
      <i/>
      <sz val="12"/>
      <name val="Calibri"/>
      <family val="2"/>
    </font>
    <font>
      <b/>
      <i/>
      <sz val="12"/>
      <name val="Calibri"/>
      <family val="2"/>
    </font>
    <font>
      <sz val="11"/>
      <name val="Times New Roman"/>
      <family val="1"/>
      <charset val="204"/>
    </font>
    <font>
      <sz val="11"/>
      <name val="Calibri"/>
      <family val="2"/>
      <scheme val="minor"/>
    </font>
    <font>
      <sz val="13"/>
      <name val="Calibri"/>
      <family val="2"/>
    </font>
    <font>
      <b/>
      <sz val="20"/>
      <name val="Times New Roman"/>
      <family val="1"/>
      <charset val="204"/>
    </font>
  </fonts>
  <fills count="19">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50"/>
        <bgColor indexed="64"/>
      </patternFill>
    </fill>
    <fill>
      <patternFill patternType="solid">
        <fgColor indexed="22"/>
        <bgColor indexed="64"/>
      </patternFill>
    </fill>
    <fill>
      <patternFill patternType="solid">
        <fgColor indexed="10"/>
        <bgColor indexed="64"/>
      </patternFill>
    </fill>
    <fill>
      <patternFill patternType="solid">
        <fgColor indexed="13"/>
        <bgColor indexed="64"/>
      </patternFill>
    </fill>
    <fill>
      <patternFill patternType="solid">
        <fgColor indexed="27"/>
        <bgColor indexed="64"/>
      </patternFill>
    </fill>
    <fill>
      <patternFill patternType="solid">
        <fgColor indexed="40"/>
        <bgColor indexed="64"/>
      </patternFill>
    </fill>
    <fill>
      <patternFill patternType="solid">
        <fgColor indexed="45"/>
        <bgColor indexed="64"/>
      </patternFill>
    </fill>
    <fill>
      <patternFill patternType="solid">
        <fgColor indexed="52"/>
        <bgColor indexed="64"/>
      </patternFill>
    </fill>
    <fill>
      <patternFill patternType="solid">
        <fgColor indexed="44"/>
        <bgColor indexed="64"/>
      </patternFill>
    </fill>
    <fill>
      <patternFill patternType="solid">
        <fgColor indexed="43"/>
        <bgColor indexed="64"/>
      </patternFill>
    </fill>
    <fill>
      <patternFill patternType="solid">
        <fgColor rgb="FF92D050"/>
        <bgColor indexed="64"/>
      </patternFill>
    </fill>
    <fill>
      <patternFill patternType="solid">
        <fgColor rgb="FFFFC00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601">
    <xf numFmtId="0" fontId="0" fillId="0" borderId="0" xfId="0"/>
    <xf numFmtId="0" fontId="7" fillId="0" borderId="0" xfId="0" applyFont="1" applyFill="1"/>
    <xf numFmtId="0" fontId="2" fillId="0" borderId="0" xfId="0" applyFont="1" applyFill="1"/>
    <xf numFmtId="0" fontId="4" fillId="0" borderId="0" xfId="0" applyFont="1" applyFill="1"/>
    <xf numFmtId="0" fontId="8" fillId="0" borderId="0" xfId="0" applyFont="1" applyFill="1"/>
    <xf numFmtId="0" fontId="2" fillId="0" borderId="0" xfId="0" applyFont="1" applyFill="1" applyAlignment="1">
      <alignment horizontal="left"/>
    </xf>
    <xf numFmtId="0" fontId="14" fillId="0" borderId="0" xfId="0" applyFont="1" applyFill="1"/>
    <xf numFmtId="0" fontId="3" fillId="0" borderId="0" xfId="0" applyFont="1" applyFill="1"/>
    <xf numFmtId="0" fontId="2" fillId="2" borderId="0" xfId="0" applyFont="1" applyFill="1"/>
    <xf numFmtId="0" fontId="8" fillId="2" borderId="0" xfId="0" applyFont="1" applyFill="1"/>
    <xf numFmtId="0" fontId="21" fillId="0" borderId="0" xfId="0" applyFont="1" applyFill="1" applyAlignment="1">
      <alignment horizontal="left" vertical="top" wrapText="1"/>
    </xf>
    <xf numFmtId="0" fontId="23" fillId="0" borderId="0" xfId="0" applyFont="1" applyFill="1"/>
    <xf numFmtId="0" fontId="19" fillId="0" borderId="0" xfId="0" applyFont="1" applyAlignment="1">
      <alignment horizontal="justify" vertical="center"/>
    </xf>
    <xf numFmtId="0" fontId="25" fillId="0" borderId="0" xfId="0" applyFont="1" applyAlignment="1">
      <alignment horizontal="justify" vertical="center"/>
    </xf>
    <xf numFmtId="0" fontId="2" fillId="2" borderId="0" xfId="0" applyFont="1" applyFill="1" applyAlignment="1">
      <alignment horizontal="left" vertical="top"/>
    </xf>
    <xf numFmtId="0" fontId="2" fillId="0" borderId="0" xfId="0" applyFont="1" applyFill="1" applyAlignment="1">
      <alignment horizontal="left" vertical="top"/>
    </xf>
    <xf numFmtId="0" fontId="2" fillId="2" borderId="0" xfId="0" applyFont="1" applyFill="1" applyAlignment="1">
      <alignment horizontal="left" vertical="top" wrapText="1"/>
    </xf>
    <xf numFmtId="0" fontId="26" fillId="2" borderId="1" xfId="0" applyFont="1" applyFill="1" applyBorder="1" applyAlignment="1">
      <alignment horizontal="left" vertical="top" wrapText="1"/>
    </xf>
    <xf numFmtId="0" fontId="2" fillId="3" borderId="0" xfId="0" applyFont="1" applyFill="1"/>
    <xf numFmtId="0" fontId="2" fillId="4" borderId="0" xfId="0" applyFont="1" applyFill="1"/>
    <xf numFmtId="0" fontId="2" fillId="5" borderId="0" xfId="0" applyFont="1" applyFill="1"/>
    <xf numFmtId="4" fontId="29" fillId="2" borderId="0" xfId="0" applyNumberFormat="1" applyFont="1" applyFill="1" applyAlignment="1">
      <alignment horizontal="left" vertical="top" wrapText="1"/>
    </xf>
    <xf numFmtId="0" fontId="14" fillId="2" borderId="0" xfId="0" applyFont="1" applyFill="1"/>
    <xf numFmtId="0" fontId="32" fillId="4" borderId="0" xfId="0" applyFont="1" applyFill="1" applyBorder="1"/>
    <xf numFmtId="0" fontId="32" fillId="4" borderId="2" xfId="0" applyFont="1" applyFill="1" applyBorder="1"/>
    <xf numFmtId="0" fontId="32" fillId="4" borderId="1" xfId="0" applyFont="1" applyFill="1" applyBorder="1"/>
    <xf numFmtId="0" fontId="32" fillId="0" borderId="0" xfId="0" applyFont="1" applyFill="1" applyBorder="1"/>
    <xf numFmtId="0" fontId="32" fillId="0" borderId="2" xfId="0" applyFont="1" applyFill="1" applyBorder="1"/>
    <xf numFmtId="0" fontId="32" fillId="0" borderId="1" xfId="0" applyFont="1" applyFill="1" applyBorder="1"/>
    <xf numFmtId="0" fontId="2" fillId="4" borderId="0" xfId="0" applyFont="1" applyFill="1" applyAlignment="1">
      <alignment horizontal="center" vertical="center"/>
    </xf>
    <xf numFmtId="0" fontId="7" fillId="4" borderId="0" xfId="0" applyFont="1" applyFill="1"/>
    <xf numFmtId="4" fontId="31" fillId="2" borderId="0" xfId="0" applyNumberFormat="1" applyFont="1" applyFill="1" applyAlignment="1">
      <alignment horizontal="left" vertical="top" wrapText="1"/>
    </xf>
    <xf numFmtId="0" fontId="2" fillId="6" borderId="0" xfId="0" applyFont="1" applyFill="1"/>
    <xf numFmtId="0" fontId="2" fillId="0" borderId="0" xfId="0" applyFont="1" applyFill="1" applyBorder="1" applyAlignment="1">
      <alignment horizontal="left" vertical="top" wrapText="1"/>
    </xf>
    <xf numFmtId="0" fontId="14" fillId="6" borderId="0" xfId="0" applyFont="1" applyFill="1"/>
    <xf numFmtId="164" fontId="14" fillId="6" borderId="0" xfId="0" applyNumberFormat="1" applyFont="1" applyFill="1"/>
    <xf numFmtId="0" fontId="14" fillId="0" borderId="0" xfId="0" applyFont="1" applyFill="1" applyAlignment="1">
      <alignment horizontal="left"/>
    </xf>
    <xf numFmtId="0" fontId="28" fillId="0" borderId="0" xfId="0" applyFont="1" applyFill="1" applyAlignment="1">
      <alignment horizontal="left"/>
    </xf>
    <xf numFmtId="0" fontId="12" fillId="0" borderId="0" xfId="0" applyFont="1" applyFill="1" applyBorder="1" applyAlignment="1">
      <alignment horizontal="left" vertical="top" wrapText="1"/>
    </xf>
    <xf numFmtId="0" fontId="20" fillId="2" borderId="0" xfId="0" applyFont="1" applyFill="1" applyBorder="1" applyAlignment="1">
      <alignment horizontal="left" vertical="top" wrapText="1"/>
    </xf>
    <xf numFmtId="0" fontId="16" fillId="2" borderId="2" xfId="0" applyFont="1" applyFill="1" applyBorder="1" applyAlignment="1">
      <alignment vertical="top" wrapText="1"/>
    </xf>
    <xf numFmtId="0" fontId="2" fillId="2" borderId="0" xfId="0" applyFont="1" applyFill="1" applyAlignment="1">
      <alignment vertical="top"/>
    </xf>
    <xf numFmtId="0" fontId="2" fillId="7" borderId="0" xfId="0" applyFont="1" applyFill="1"/>
    <xf numFmtId="0" fontId="2" fillId="6" borderId="0" xfId="0" applyFont="1" applyFill="1" applyBorder="1"/>
    <xf numFmtId="0" fontId="19" fillId="6" borderId="0" xfId="0" applyFont="1" applyFill="1" applyAlignment="1">
      <alignment horizontal="justify" vertical="center"/>
    </xf>
    <xf numFmtId="0" fontId="2" fillId="6" borderId="0" xfId="0" applyFont="1" applyFill="1" applyAlignment="1">
      <alignment horizontal="center"/>
    </xf>
    <xf numFmtId="0" fontId="25" fillId="6" borderId="0" xfId="0" applyFont="1" applyFill="1" applyAlignment="1">
      <alignment horizontal="center" vertical="center"/>
    </xf>
    <xf numFmtId="0" fontId="2" fillId="6" borderId="0" xfId="0" applyFont="1" applyFill="1" applyAlignment="1">
      <alignment horizontal="left" vertical="top"/>
    </xf>
    <xf numFmtId="0" fontId="2" fillId="2" borderId="1" xfId="0" applyFont="1" applyFill="1" applyBorder="1"/>
    <xf numFmtId="0" fontId="2" fillId="2" borderId="1" xfId="0" applyFont="1" applyFill="1" applyBorder="1" applyAlignment="1">
      <alignment vertical="top"/>
    </xf>
    <xf numFmtId="0" fontId="2" fillId="2" borderId="0" xfId="0" applyFont="1" applyFill="1" applyBorder="1"/>
    <xf numFmtId="0" fontId="2" fillId="4" borderId="1" xfId="0" applyFont="1" applyFill="1" applyBorder="1" applyAlignment="1">
      <alignment horizontal="center" vertical="center"/>
    </xf>
    <xf numFmtId="0" fontId="17" fillId="2" borderId="2" xfId="0" applyFont="1" applyFill="1" applyBorder="1" applyAlignment="1">
      <alignment vertical="top" wrapText="1"/>
    </xf>
    <xf numFmtId="0" fontId="17" fillId="7" borderId="2" xfId="0" applyFont="1" applyFill="1" applyBorder="1" applyAlignment="1">
      <alignment vertical="top" wrapText="1"/>
    </xf>
    <xf numFmtId="0" fontId="15" fillId="0" borderId="2" xfId="0" applyFont="1" applyFill="1" applyBorder="1" applyAlignment="1">
      <alignment vertical="top" wrapText="1"/>
    </xf>
    <xf numFmtId="0" fontId="5" fillId="0" borderId="0" xfId="0" applyFont="1" applyFill="1" applyAlignment="1">
      <alignment horizontal="center" vertical="center" wrapText="1"/>
    </xf>
    <xf numFmtId="0" fontId="11" fillId="0" borderId="0" xfId="0" applyFont="1" applyFill="1" applyAlignment="1">
      <alignment horizontal="right"/>
    </xf>
    <xf numFmtId="164" fontId="27" fillId="2" borderId="1" xfId="0" applyNumberFormat="1" applyFont="1" applyFill="1" applyBorder="1" applyAlignment="1">
      <alignment horizontal="center" vertical="center" wrapText="1"/>
    </xf>
    <xf numFmtId="0" fontId="13" fillId="2" borderId="1" xfId="0" applyFont="1" applyFill="1" applyBorder="1" applyAlignment="1">
      <alignment horizontal="right" vertical="top" wrapText="1"/>
    </xf>
    <xf numFmtId="164" fontId="10" fillId="2" borderId="1" xfId="0" applyNumberFormat="1" applyFont="1" applyFill="1" applyBorder="1" applyAlignment="1">
      <alignment horizontal="center" vertical="center" wrapText="1"/>
    </xf>
    <xf numFmtId="0" fontId="33" fillId="2" borderId="1" xfId="0" applyFont="1" applyFill="1" applyBorder="1" applyAlignment="1">
      <alignment horizontal="right" vertical="top" wrapText="1"/>
    </xf>
    <xf numFmtId="0" fontId="6" fillId="2" borderId="1" xfId="0" applyFont="1" applyFill="1" applyBorder="1" applyAlignment="1">
      <alignment horizontal="right" vertical="top" wrapText="1"/>
    </xf>
    <xf numFmtId="0" fontId="11" fillId="2" borderId="1" xfId="0" applyFont="1" applyFill="1" applyBorder="1" applyAlignment="1">
      <alignment horizontal="right" vertical="top" wrapText="1"/>
    </xf>
    <xf numFmtId="0" fontId="5" fillId="2" borderId="1" xfId="0" applyFont="1" applyFill="1" applyBorder="1" applyAlignment="1">
      <alignment horizontal="left" vertical="top" wrapText="1"/>
    </xf>
    <xf numFmtId="0" fontId="6" fillId="0" borderId="1" xfId="0" applyFont="1" applyFill="1" applyBorder="1" applyAlignment="1">
      <alignment horizontal="right" vertical="top" wrapText="1"/>
    </xf>
    <xf numFmtId="0" fontId="11" fillId="0" borderId="1" xfId="0" applyFont="1" applyFill="1" applyBorder="1" applyAlignment="1">
      <alignment horizontal="right" vertical="top" wrapText="1"/>
    </xf>
    <xf numFmtId="0" fontId="13" fillId="0" borderId="1" xfId="0" applyFont="1" applyFill="1" applyBorder="1" applyAlignment="1">
      <alignment horizontal="right" vertical="top" wrapText="1"/>
    </xf>
    <xf numFmtId="0" fontId="33" fillId="0" borderId="1" xfId="0" applyFont="1" applyFill="1" applyBorder="1" applyAlignment="1">
      <alignment horizontal="right" vertical="top" wrapText="1"/>
    </xf>
    <xf numFmtId="0" fontId="13" fillId="2" borderId="1" xfId="0" applyFont="1" applyFill="1" applyBorder="1" applyAlignment="1">
      <alignment horizontal="right" vertical="center" wrapText="1"/>
    </xf>
    <xf numFmtId="0" fontId="33" fillId="2" borderId="1" xfId="0" applyFont="1" applyFill="1" applyBorder="1" applyAlignment="1">
      <alignment horizontal="right" vertical="center" wrapText="1"/>
    </xf>
    <xf numFmtId="2" fontId="13" fillId="2" borderId="3" xfId="0" applyNumberFormat="1" applyFont="1" applyFill="1" applyBorder="1" applyAlignment="1">
      <alignment horizontal="right" vertical="top" wrapText="1"/>
    </xf>
    <xf numFmtId="0" fontId="13" fillId="2" borderId="4" xfId="0" applyFont="1" applyFill="1" applyBorder="1" applyAlignment="1">
      <alignment horizontal="right" vertical="center" wrapText="1"/>
    </xf>
    <xf numFmtId="0" fontId="33" fillId="2" borderId="4" xfId="0" applyFont="1" applyFill="1" applyBorder="1" applyAlignment="1">
      <alignment horizontal="right" vertical="center" wrapText="1"/>
    </xf>
    <xf numFmtId="0" fontId="13" fillId="0" borderId="1" xfId="0" applyFont="1" applyFill="1" applyBorder="1" applyAlignment="1">
      <alignment horizontal="right" vertical="center" wrapText="1"/>
    </xf>
    <xf numFmtId="0" fontId="6" fillId="2" borderId="1" xfId="0" applyFont="1" applyFill="1" applyBorder="1" applyAlignment="1">
      <alignment horizontal="right" vertical="center" wrapText="1"/>
    </xf>
    <xf numFmtId="0" fontId="11" fillId="0" borderId="1" xfId="0" applyFont="1" applyFill="1" applyBorder="1" applyAlignment="1">
      <alignment horizontal="right" vertical="center" wrapText="1"/>
    </xf>
    <xf numFmtId="0" fontId="6" fillId="0" borderId="1" xfId="0" applyFont="1" applyFill="1" applyBorder="1" applyAlignment="1">
      <alignment horizontal="right" vertical="center" wrapText="1"/>
    </xf>
    <xf numFmtId="0" fontId="11" fillId="0" borderId="3" xfId="0" applyFont="1" applyFill="1" applyBorder="1" applyAlignment="1">
      <alignment horizontal="right" vertical="top" wrapText="1"/>
    </xf>
    <xf numFmtId="0" fontId="13" fillId="2" borderId="4" xfId="0" applyFont="1" applyFill="1" applyBorder="1" applyAlignment="1">
      <alignment horizontal="right" vertical="top" wrapText="1"/>
    </xf>
    <xf numFmtId="0" fontId="33" fillId="2" borderId="4" xfId="0" applyFont="1" applyFill="1" applyBorder="1" applyAlignment="1">
      <alignment horizontal="right" vertical="top" wrapText="1"/>
    </xf>
    <xf numFmtId="0" fontId="33" fillId="2" borderId="5" xfId="0" applyFont="1" applyFill="1" applyBorder="1" applyAlignment="1">
      <alignment horizontal="right" vertical="top" wrapText="1"/>
    </xf>
    <xf numFmtId="164" fontId="26" fillId="2" borderId="0" xfId="0" applyNumberFormat="1" applyFont="1" applyFill="1" applyAlignment="1">
      <alignment horizontal="center" vertical="center"/>
    </xf>
    <xf numFmtId="164" fontId="5" fillId="0" borderId="0" xfId="0" applyNumberFormat="1" applyFont="1" applyFill="1" applyAlignment="1">
      <alignment horizontal="center" vertical="center" wrapText="1"/>
    </xf>
    <xf numFmtId="164" fontId="5" fillId="2" borderId="1" xfId="0" applyNumberFormat="1" applyFont="1" applyFill="1" applyBorder="1" applyAlignment="1">
      <alignment horizontal="center" vertical="center"/>
    </xf>
    <xf numFmtId="164" fontId="26" fillId="2" borderId="1" xfId="0" applyNumberFormat="1" applyFont="1" applyFill="1" applyBorder="1" applyAlignment="1">
      <alignment horizontal="center" vertical="center"/>
    </xf>
    <xf numFmtId="0" fontId="11" fillId="0" borderId="1" xfId="0" applyNumberFormat="1" applyFont="1" applyFill="1" applyBorder="1" applyAlignment="1">
      <alignment horizontal="center" vertical="top" wrapText="1"/>
    </xf>
    <xf numFmtId="0" fontId="11" fillId="2" borderId="1" xfId="0" applyNumberFormat="1" applyFont="1" applyFill="1" applyBorder="1" applyAlignment="1">
      <alignment horizontal="center" vertical="center" wrapText="1"/>
    </xf>
    <xf numFmtId="0" fontId="3" fillId="0" borderId="0" xfId="0" applyNumberFormat="1" applyFont="1" applyFill="1"/>
    <xf numFmtId="0" fontId="2" fillId="7" borderId="1" xfId="0" applyFont="1" applyFill="1" applyBorder="1" applyAlignment="1">
      <alignment horizontal="center" vertical="center"/>
    </xf>
    <xf numFmtId="0" fontId="2" fillId="0" borderId="0" xfId="0" applyFont="1" applyFill="1" applyAlignment="1">
      <alignment vertical="top"/>
    </xf>
    <xf numFmtId="0" fontId="24" fillId="0" borderId="0" xfId="0" applyFont="1" applyFill="1" applyAlignment="1">
      <alignment horizontal="left" vertical="top"/>
    </xf>
    <xf numFmtId="0" fontId="27" fillId="5" borderId="1" xfId="0" applyFont="1" applyFill="1" applyBorder="1" applyAlignment="1">
      <alignment horizontal="left" vertical="top" wrapText="1"/>
    </xf>
    <xf numFmtId="0" fontId="14" fillId="7" borderId="0" xfId="0" applyFont="1" applyFill="1"/>
    <xf numFmtId="0" fontId="7" fillId="6" borderId="0" xfId="0" applyFont="1" applyFill="1"/>
    <xf numFmtId="0" fontId="2" fillId="6" borderId="1" xfId="0" applyFont="1" applyFill="1" applyBorder="1" applyAlignment="1">
      <alignment horizontal="left"/>
    </xf>
    <xf numFmtId="0" fontId="24" fillId="0" borderId="0" xfId="0" applyFont="1" applyFill="1" applyBorder="1" applyAlignment="1">
      <alignment horizontal="left" vertical="top" wrapText="1"/>
    </xf>
    <xf numFmtId="0" fontId="33" fillId="2" borderId="3" xfId="0" applyFont="1" applyFill="1" applyBorder="1" applyAlignment="1">
      <alignment horizontal="right" vertical="top" wrapText="1"/>
    </xf>
    <xf numFmtId="0" fontId="2" fillId="2" borderId="0" xfId="0" applyFont="1" applyFill="1" applyBorder="1" applyAlignment="1">
      <alignment horizontal="left" vertical="top" wrapText="1"/>
    </xf>
    <xf numFmtId="0" fontId="26" fillId="5" borderId="1" xfId="0" applyFont="1" applyFill="1" applyBorder="1" applyAlignment="1">
      <alignment horizontal="left" vertical="top" wrapText="1"/>
    </xf>
    <xf numFmtId="0" fontId="6" fillId="5" borderId="1" xfId="0" applyFont="1" applyFill="1" applyBorder="1" applyAlignment="1">
      <alignment horizontal="right" vertical="top" wrapText="1"/>
    </xf>
    <xf numFmtId="0" fontId="11" fillId="5" borderId="1" xfId="0" applyFont="1" applyFill="1" applyBorder="1" applyAlignment="1">
      <alignment horizontal="right" vertical="top" wrapText="1"/>
    </xf>
    <xf numFmtId="0" fontId="33" fillId="5" borderId="1" xfId="0" applyFont="1" applyFill="1" applyBorder="1" applyAlignment="1">
      <alignment horizontal="right" vertical="top" wrapText="1"/>
    </xf>
    <xf numFmtId="0" fontId="5" fillId="2" borderId="1" xfId="0" applyFont="1" applyFill="1" applyBorder="1" applyAlignment="1">
      <alignment horizontal="left" vertical="center" wrapText="1"/>
    </xf>
    <xf numFmtId="164" fontId="27" fillId="2" borderId="1" xfId="0" applyNumberFormat="1" applyFont="1" applyFill="1" applyBorder="1" applyAlignment="1">
      <alignment horizontal="center" vertical="center"/>
    </xf>
    <xf numFmtId="0" fontId="2" fillId="0" borderId="0" xfId="0" applyFont="1" applyFill="1" applyAlignment="1">
      <alignment vertical="top" wrapText="1"/>
    </xf>
    <xf numFmtId="0" fontId="24" fillId="2" borderId="0" xfId="0" applyFont="1" applyFill="1" applyAlignment="1">
      <alignment vertical="top"/>
    </xf>
    <xf numFmtId="0" fontId="2" fillId="8" borderId="0" xfId="0" applyFont="1" applyFill="1"/>
    <xf numFmtId="0" fontId="14" fillId="8" borderId="0" xfId="0" applyFont="1" applyFill="1"/>
    <xf numFmtId="0" fontId="5" fillId="2" borderId="4" xfId="0" applyFont="1" applyFill="1" applyBorder="1" applyAlignment="1">
      <alignment vertical="top" wrapText="1"/>
    </xf>
    <xf numFmtId="0" fontId="5" fillId="2" borderId="6" xfId="0" applyFont="1" applyFill="1" applyBorder="1" applyAlignment="1">
      <alignment vertical="top" wrapText="1"/>
    </xf>
    <xf numFmtId="0" fontId="13" fillId="2" borderId="4" xfId="0" applyFont="1" applyFill="1" applyBorder="1" applyAlignment="1">
      <alignment horizontal="left" vertical="center" wrapText="1"/>
    </xf>
    <xf numFmtId="164" fontId="38" fillId="0" borderId="0" xfId="0" applyNumberFormat="1" applyFont="1" applyFill="1" applyAlignment="1">
      <alignment horizontal="right"/>
    </xf>
    <xf numFmtId="164" fontId="39" fillId="2" borderId="0" xfId="0" applyNumberFormat="1" applyFont="1" applyFill="1" applyAlignment="1">
      <alignment horizontal="center" vertical="center"/>
    </xf>
    <xf numFmtId="0" fontId="40" fillId="0" borderId="0" xfId="0" applyFont="1" applyFill="1" applyAlignment="1">
      <alignment horizontal="center"/>
    </xf>
    <xf numFmtId="0" fontId="41" fillId="3" borderId="1" xfId="0" applyFont="1" applyFill="1" applyBorder="1" applyAlignment="1">
      <alignment horizontal="center" vertical="center"/>
    </xf>
    <xf numFmtId="0" fontId="41" fillId="0" borderId="0" xfId="0" applyFont="1" applyFill="1"/>
    <xf numFmtId="0" fontId="37" fillId="2" borderId="1" xfId="0" applyFont="1" applyFill="1" applyBorder="1" applyAlignment="1">
      <alignment horizontal="center" vertical="center" wrapText="1"/>
    </xf>
    <xf numFmtId="0" fontId="11" fillId="2" borderId="1" xfId="0" applyFont="1" applyFill="1" applyBorder="1" applyAlignment="1">
      <alignment horizontal="right" vertical="center" wrapText="1"/>
    </xf>
    <xf numFmtId="0" fontId="2" fillId="2" borderId="1" xfId="0" applyFont="1" applyFill="1" applyBorder="1" applyAlignment="1">
      <alignment horizontal="left"/>
    </xf>
    <xf numFmtId="164" fontId="2" fillId="0" borderId="0" xfId="0" applyNumberFormat="1" applyFont="1" applyFill="1"/>
    <xf numFmtId="0" fontId="2" fillId="9" borderId="0" xfId="0" applyFont="1" applyFill="1"/>
    <xf numFmtId="164" fontId="7" fillId="9" borderId="0" xfId="0" applyNumberFormat="1" applyFont="1" applyFill="1"/>
    <xf numFmtId="0" fontId="7" fillId="9" borderId="0" xfId="0" applyFont="1" applyFill="1" applyAlignment="1">
      <alignment horizontal="right"/>
    </xf>
    <xf numFmtId="164" fontId="3" fillId="0" borderId="0" xfId="0" applyNumberFormat="1" applyFont="1" applyFill="1"/>
    <xf numFmtId="0" fontId="43" fillId="0" borderId="0" xfId="0" applyFont="1" applyFill="1" applyAlignment="1">
      <alignment horizontal="center" vertical="center" wrapText="1"/>
    </xf>
    <xf numFmtId="0" fontId="47" fillId="2" borderId="0" xfId="0" applyFont="1" applyFill="1" applyAlignment="1">
      <alignment horizontal="right"/>
    </xf>
    <xf numFmtId="0" fontId="45" fillId="2" borderId="1" xfId="0" applyNumberFormat="1" applyFont="1" applyFill="1" applyBorder="1" applyAlignment="1">
      <alignment horizontal="center" vertical="top" wrapText="1"/>
    </xf>
    <xf numFmtId="0" fontId="43" fillId="2" borderId="1" xfId="0" applyFont="1" applyFill="1" applyBorder="1" applyAlignment="1">
      <alignment horizontal="left" vertical="top" wrapText="1"/>
    </xf>
    <xf numFmtId="0" fontId="43" fillId="2" borderId="2" xfId="0" applyFont="1" applyFill="1" applyBorder="1" applyAlignment="1">
      <alignment vertical="top" wrapText="1"/>
    </xf>
    <xf numFmtId="0" fontId="42" fillId="2" borderId="0" xfId="0" applyFont="1" applyFill="1" applyAlignment="1">
      <alignment horizontal="left"/>
    </xf>
    <xf numFmtId="164" fontId="43" fillId="2" borderId="1" xfId="0" applyNumberFormat="1" applyFont="1" applyFill="1" applyBorder="1" applyAlignment="1">
      <alignment horizontal="center" vertical="center" wrapText="1"/>
    </xf>
    <xf numFmtId="164" fontId="42" fillId="2" borderId="1" xfId="0" applyNumberFormat="1" applyFont="1" applyFill="1" applyBorder="1" applyAlignment="1">
      <alignment horizontal="center" vertical="center" wrapText="1"/>
    </xf>
    <xf numFmtId="164" fontId="48" fillId="2" borderId="1" xfId="0" applyNumberFormat="1" applyFont="1" applyFill="1" applyBorder="1" applyAlignment="1">
      <alignment horizontal="center" vertical="center" wrapText="1"/>
    </xf>
    <xf numFmtId="164" fontId="49" fillId="2" borderId="1" xfId="0" applyNumberFormat="1" applyFont="1" applyFill="1" applyBorder="1" applyAlignment="1">
      <alignment horizontal="center" vertical="center" wrapText="1"/>
    </xf>
    <xf numFmtId="164" fontId="49" fillId="0" borderId="1" xfId="0" applyNumberFormat="1" applyFont="1" applyBorder="1" applyAlignment="1">
      <alignment horizontal="center" vertical="top" wrapText="1"/>
    </xf>
    <xf numFmtId="164" fontId="48" fillId="0" borderId="1" xfId="0" applyNumberFormat="1" applyFont="1" applyBorder="1" applyAlignment="1">
      <alignment horizontal="center" vertical="top" wrapText="1"/>
    </xf>
    <xf numFmtId="164" fontId="48" fillId="0" borderId="1" xfId="0" applyNumberFormat="1" applyFont="1" applyFill="1" applyBorder="1" applyAlignment="1">
      <alignment horizontal="center" vertical="center" wrapText="1"/>
    </xf>
    <xf numFmtId="164" fontId="49" fillId="0" borderId="1" xfId="0" applyNumberFormat="1" applyFont="1" applyFill="1" applyBorder="1" applyAlignment="1">
      <alignment horizontal="center" vertical="center" wrapText="1"/>
    </xf>
    <xf numFmtId="0" fontId="7" fillId="2" borderId="0" xfId="0" applyFont="1" applyFill="1"/>
    <xf numFmtId="4" fontId="49" fillId="0" borderId="1" xfId="0" applyNumberFormat="1" applyFont="1" applyBorder="1" applyAlignment="1">
      <alignment horizontal="center" vertical="top" wrapText="1"/>
    </xf>
    <xf numFmtId="4" fontId="48" fillId="0" borderId="1" xfId="0" applyNumberFormat="1" applyFont="1" applyBorder="1" applyAlignment="1">
      <alignment horizontal="center" vertical="top" wrapText="1"/>
    </xf>
    <xf numFmtId="164" fontId="49" fillId="2" borderId="3" xfId="0" applyNumberFormat="1" applyFont="1" applyFill="1" applyBorder="1" applyAlignment="1">
      <alignment horizontal="center" vertical="center" wrapText="1"/>
    </xf>
    <xf numFmtId="164" fontId="49" fillId="2" borderId="4" xfId="0" applyNumberFormat="1" applyFont="1" applyFill="1" applyBorder="1" applyAlignment="1">
      <alignment horizontal="center" vertical="center" wrapText="1"/>
    </xf>
    <xf numFmtId="164" fontId="49" fillId="0" borderId="1" xfId="0" applyNumberFormat="1" applyFont="1" applyBorder="1" applyAlignment="1">
      <alignment horizontal="center" vertical="center" wrapText="1"/>
    </xf>
    <xf numFmtId="164" fontId="48" fillId="2" borderId="4" xfId="0" applyNumberFormat="1" applyFont="1" applyFill="1" applyBorder="1" applyAlignment="1">
      <alignment horizontal="center" vertical="center" wrapText="1"/>
    </xf>
    <xf numFmtId="164" fontId="48" fillId="0" borderId="1" xfId="0" applyNumberFormat="1" applyFont="1" applyBorder="1" applyAlignment="1">
      <alignment horizontal="center" vertical="center" wrapText="1"/>
    </xf>
    <xf numFmtId="164" fontId="48" fillId="2" borderId="7" xfId="0" applyNumberFormat="1" applyFont="1" applyFill="1" applyBorder="1" applyAlignment="1">
      <alignment horizontal="center" vertical="center" wrapText="1"/>
    </xf>
    <xf numFmtId="0" fontId="7" fillId="0" borderId="0" xfId="0" applyFont="1" applyFill="1" applyAlignment="1">
      <alignment horizontal="left"/>
    </xf>
    <xf numFmtId="164" fontId="48" fillId="2" borderId="3" xfId="0" applyNumberFormat="1" applyFont="1" applyFill="1" applyBorder="1" applyAlignment="1">
      <alignment horizontal="center" vertical="center" wrapText="1"/>
    </xf>
    <xf numFmtId="164" fontId="49" fillId="2" borderId="1" xfId="0" applyNumberFormat="1" applyFont="1" applyFill="1" applyBorder="1" applyAlignment="1">
      <alignment horizontal="center" vertical="center"/>
    </xf>
    <xf numFmtId="164" fontId="48" fillId="2" borderId="1" xfId="0" applyNumberFormat="1" applyFont="1" applyFill="1" applyBorder="1" applyAlignment="1">
      <alignment horizontal="center" vertical="center"/>
    </xf>
    <xf numFmtId="164" fontId="49" fillId="2" borderId="0" xfId="0" applyNumberFormat="1" applyFont="1" applyFill="1" applyAlignment="1">
      <alignment horizontal="center" vertical="center"/>
    </xf>
    <xf numFmtId="164" fontId="48" fillId="2" borderId="0" xfId="0" applyNumberFormat="1" applyFont="1" applyFill="1" applyAlignment="1">
      <alignment horizontal="center" vertical="center"/>
    </xf>
    <xf numFmtId="0" fontId="27" fillId="10" borderId="1" xfId="0" applyFont="1" applyFill="1" applyBorder="1" applyAlignment="1">
      <alignment horizontal="left" vertical="top" wrapText="1"/>
    </xf>
    <xf numFmtId="0" fontId="11" fillId="10" borderId="1" xfId="0" applyFont="1" applyFill="1" applyBorder="1" applyAlignment="1">
      <alignment horizontal="left" vertical="top" wrapText="1"/>
    </xf>
    <xf numFmtId="0" fontId="27" fillId="10" borderId="3" xfId="0" applyFont="1" applyFill="1" applyBorder="1" applyAlignment="1">
      <alignment horizontal="left" vertical="top" wrapText="1"/>
    </xf>
    <xf numFmtId="0" fontId="26" fillId="10" borderId="1" xfId="0" applyFont="1" applyFill="1" applyBorder="1" applyAlignment="1">
      <alignment horizontal="left" vertical="top" wrapText="1"/>
    </xf>
    <xf numFmtId="0" fontId="10" fillId="10" borderId="1" xfId="0" applyFont="1" applyFill="1" applyBorder="1" applyAlignment="1">
      <alignment horizontal="left" vertical="top" wrapText="1"/>
    </xf>
    <xf numFmtId="0" fontId="27" fillId="10" borderId="4" xfId="0" applyFont="1" applyFill="1" applyBorder="1" applyAlignment="1">
      <alignment horizontal="left" vertical="top" wrapText="1"/>
    </xf>
    <xf numFmtId="0" fontId="42" fillId="2" borderId="8" xfId="0" applyFont="1" applyFill="1" applyBorder="1" applyAlignment="1">
      <alignment horizontal="left" vertical="top" wrapText="1"/>
    </xf>
    <xf numFmtId="0" fontId="26" fillId="11" borderId="1" xfId="0" applyFont="1" applyFill="1" applyBorder="1" applyAlignment="1">
      <alignment horizontal="left" vertical="top" wrapText="1"/>
    </xf>
    <xf numFmtId="164" fontId="10" fillId="0" borderId="0" xfId="0" applyNumberFormat="1" applyFont="1" applyFill="1" applyAlignment="1">
      <alignment horizontal="center" vertical="center" wrapText="1"/>
    </xf>
    <xf numFmtId="164" fontId="54" fillId="2" borderId="0" xfId="0" applyNumberFormat="1" applyFont="1" applyFill="1" applyAlignment="1">
      <alignment horizontal="center" vertical="center"/>
    </xf>
    <xf numFmtId="0" fontId="33" fillId="2" borderId="1" xfId="0" applyNumberFormat="1" applyFont="1" applyFill="1" applyBorder="1" applyAlignment="1">
      <alignment horizontal="center" vertical="center" wrapText="1"/>
    </xf>
    <xf numFmtId="0" fontId="10" fillId="2" borderId="6" xfId="0" applyFont="1" applyFill="1" applyBorder="1" applyAlignment="1">
      <alignment vertical="top" wrapText="1"/>
    </xf>
    <xf numFmtId="164" fontId="10" fillId="2" borderId="1" xfId="0" applyNumberFormat="1" applyFont="1" applyFill="1" applyBorder="1" applyAlignment="1">
      <alignment horizontal="center" vertical="center"/>
    </xf>
    <xf numFmtId="164" fontId="27" fillId="2" borderId="0" xfId="0" applyNumberFormat="1" applyFont="1" applyFill="1" applyAlignment="1">
      <alignment horizontal="center" vertical="center"/>
    </xf>
    <xf numFmtId="0" fontId="27" fillId="0" borderId="1" xfId="0" applyFont="1" applyFill="1" applyBorder="1" applyAlignment="1">
      <alignment horizontal="left" vertical="top" wrapText="1"/>
    </xf>
    <xf numFmtId="0" fontId="27" fillId="0" borderId="3" xfId="0" applyFont="1" applyFill="1" applyBorder="1" applyAlignment="1">
      <alignment horizontal="left" vertical="top" wrapText="1"/>
    </xf>
    <xf numFmtId="0" fontId="27" fillId="12" borderId="1" xfId="0" applyFont="1" applyFill="1" applyBorder="1" applyAlignment="1">
      <alignment horizontal="left" vertical="top" wrapText="1"/>
    </xf>
    <xf numFmtId="0" fontId="56" fillId="2" borderId="0" xfId="0" applyFont="1" applyFill="1" applyAlignment="1">
      <alignment horizontal="right"/>
    </xf>
    <xf numFmtId="0" fontId="59" fillId="13" borderId="0" xfId="0" applyFont="1" applyFill="1"/>
    <xf numFmtId="0" fontId="61" fillId="13" borderId="0" xfId="0" applyFont="1" applyFill="1"/>
    <xf numFmtId="0" fontId="33" fillId="5" borderId="1" xfId="0" applyFont="1" applyFill="1" applyBorder="1" applyAlignment="1">
      <alignment horizontal="left" vertical="top" wrapText="1"/>
    </xf>
    <xf numFmtId="0" fontId="7" fillId="2" borderId="1" xfId="0" applyFont="1" applyFill="1" applyBorder="1" applyAlignment="1">
      <alignment horizontal="left"/>
    </xf>
    <xf numFmtId="164" fontId="10" fillId="0" borderId="1" xfId="0" applyNumberFormat="1" applyFont="1" applyFill="1" applyBorder="1" applyAlignment="1">
      <alignment horizontal="center" vertical="center" wrapText="1"/>
    </xf>
    <xf numFmtId="164" fontId="27" fillId="0" borderId="1" xfId="0" applyNumberFormat="1" applyFont="1" applyFill="1" applyBorder="1" applyAlignment="1">
      <alignment horizontal="center" vertical="center" wrapText="1"/>
    </xf>
    <xf numFmtId="0" fontId="57" fillId="0" borderId="1" xfId="0" applyFont="1" applyFill="1" applyBorder="1" applyAlignment="1">
      <alignment horizontal="left" vertical="top" wrapText="1"/>
    </xf>
    <xf numFmtId="0" fontId="60" fillId="0" borderId="1" xfId="0" applyFont="1" applyFill="1" applyBorder="1" applyAlignment="1">
      <alignment horizontal="right" vertical="top" wrapText="1"/>
    </xf>
    <xf numFmtId="0" fontId="58" fillId="0" borderId="1" xfId="0" applyFont="1" applyFill="1" applyBorder="1" applyAlignment="1">
      <alignment horizontal="right" vertical="top" wrapText="1"/>
    </xf>
    <xf numFmtId="0" fontId="55" fillId="0" borderId="1" xfId="0" applyFont="1" applyFill="1" applyBorder="1" applyAlignment="1">
      <alignment horizontal="left" vertical="top" wrapText="1"/>
    </xf>
    <xf numFmtId="0" fontId="60" fillId="0" borderId="1" xfId="0" applyFont="1" applyFill="1" applyBorder="1" applyAlignment="1">
      <alignment horizontal="right" vertical="center" wrapText="1"/>
    </xf>
    <xf numFmtId="0" fontId="58" fillId="0" borderId="1" xfId="0" applyFont="1" applyFill="1" applyBorder="1" applyAlignment="1">
      <alignment horizontal="right" vertical="center" wrapText="1"/>
    </xf>
    <xf numFmtId="164" fontId="10" fillId="0" borderId="1" xfId="0" applyNumberFormat="1" applyFont="1" applyFill="1" applyBorder="1" applyAlignment="1">
      <alignment horizontal="center" vertical="center"/>
    </xf>
    <xf numFmtId="164" fontId="27" fillId="0" borderId="1" xfId="0" applyNumberFormat="1" applyFont="1" applyFill="1" applyBorder="1" applyAlignment="1">
      <alignment horizontal="center" vertical="center"/>
    </xf>
    <xf numFmtId="0" fontId="5" fillId="0" borderId="1" xfId="0" applyFont="1" applyFill="1" applyBorder="1" applyAlignment="1">
      <alignment horizontal="left" vertical="top" wrapText="1"/>
    </xf>
    <xf numFmtId="0" fontId="33" fillId="2" borderId="4" xfId="0" applyNumberFormat="1" applyFont="1" applyFill="1" applyBorder="1" applyAlignment="1">
      <alignment horizontal="center" vertical="top" wrapText="1"/>
    </xf>
    <xf numFmtId="0" fontId="43" fillId="2" borderId="6" xfId="0" applyFont="1" applyFill="1" applyBorder="1" applyAlignment="1">
      <alignment vertical="top" wrapText="1"/>
    </xf>
    <xf numFmtId="0" fontId="4" fillId="0" borderId="0" xfId="0" applyFont="1" applyFill="1" applyBorder="1"/>
    <xf numFmtId="0" fontId="41" fillId="0" borderId="0" xfId="0" applyFont="1" applyFill="1" applyBorder="1"/>
    <xf numFmtId="0" fontId="2" fillId="0" borderId="0" xfId="0" applyFont="1" applyFill="1" applyBorder="1"/>
    <xf numFmtId="0" fontId="3" fillId="0" borderId="0" xfId="0" applyNumberFormat="1" applyFont="1" applyFill="1" applyBorder="1"/>
    <xf numFmtId="0" fontId="8" fillId="2" borderId="0" xfId="0" applyFont="1" applyFill="1" applyBorder="1"/>
    <xf numFmtId="0" fontId="7" fillId="0" borderId="0" xfId="0" applyFont="1" applyFill="1" applyBorder="1"/>
    <xf numFmtId="0" fontId="2" fillId="3" borderId="0" xfId="0" applyFont="1" applyFill="1" applyBorder="1"/>
    <xf numFmtId="0" fontId="2" fillId="4" borderId="0" xfId="0" applyFont="1" applyFill="1" applyBorder="1"/>
    <xf numFmtId="0" fontId="2" fillId="5" borderId="0" xfId="0" applyFont="1" applyFill="1" applyBorder="1"/>
    <xf numFmtId="0" fontId="59" fillId="13" borderId="0" xfId="0" applyFont="1" applyFill="1" applyBorder="1"/>
    <xf numFmtId="0" fontId="61" fillId="13" borderId="0" xfId="0" applyFont="1" applyFill="1" applyBorder="1"/>
    <xf numFmtId="0" fontId="2" fillId="8" borderId="0" xfId="0" applyFont="1" applyFill="1" applyBorder="1"/>
    <xf numFmtId="0" fontId="14" fillId="8" borderId="0" xfId="0" applyFont="1" applyFill="1" applyBorder="1"/>
    <xf numFmtId="0" fontId="14" fillId="6" borderId="0" xfId="0" applyFont="1" applyFill="1" applyBorder="1"/>
    <xf numFmtId="0" fontId="14" fillId="0" borderId="0" xfId="0" applyFont="1" applyFill="1" applyBorder="1" applyAlignment="1">
      <alignment horizontal="left"/>
    </xf>
    <xf numFmtId="0" fontId="28" fillId="0" borderId="0" xfId="0" applyFont="1" applyFill="1" applyBorder="1" applyAlignment="1">
      <alignment horizontal="left"/>
    </xf>
    <xf numFmtId="0" fontId="2" fillId="6" borderId="0" xfId="0" applyFont="1" applyFill="1" applyBorder="1" applyAlignment="1">
      <alignment horizontal="center"/>
    </xf>
    <xf numFmtId="0" fontId="2" fillId="6" borderId="0" xfId="0" applyFont="1" applyFill="1" applyBorder="1" applyAlignment="1">
      <alignment horizontal="left"/>
    </xf>
    <xf numFmtId="0" fontId="3" fillId="0" borderId="0" xfId="0" applyFont="1" applyFill="1" applyBorder="1"/>
    <xf numFmtId="0" fontId="8" fillId="0" borderId="0" xfId="0" applyFont="1" applyFill="1" applyBorder="1"/>
    <xf numFmtId="0" fontId="14" fillId="0" borderId="0" xfId="0" applyFont="1" applyFill="1" applyBorder="1"/>
    <xf numFmtId="0" fontId="2" fillId="7" borderId="0" xfId="0" applyFont="1" applyFill="1" applyBorder="1"/>
    <xf numFmtId="0" fontId="7" fillId="2" borderId="0" xfId="0" applyFont="1" applyFill="1" applyBorder="1"/>
    <xf numFmtId="0" fontId="2" fillId="0" borderId="0" xfId="0" applyFont="1" applyFill="1" applyBorder="1" applyAlignment="1">
      <alignment horizontal="left"/>
    </xf>
    <xf numFmtId="0" fontId="7" fillId="0" borderId="0" xfId="0" applyFont="1" applyFill="1" applyBorder="1" applyAlignment="1">
      <alignment horizontal="left"/>
    </xf>
    <xf numFmtId="0" fontId="7" fillId="6" borderId="0" xfId="0" applyFont="1" applyFill="1" applyBorder="1"/>
    <xf numFmtId="0" fontId="2" fillId="4" borderId="0" xfId="0" applyFont="1" applyFill="1" applyBorder="1" applyAlignment="1">
      <alignment horizontal="center" vertical="center"/>
    </xf>
    <xf numFmtId="0" fontId="7" fillId="4" borderId="0" xfId="0" applyFont="1" applyFill="1" applyBorder="1"/>
    <xf numFmtId="0" fontId="14" fillId="7" borderId="0" xfId="0" applyFont="1" applyFill="1" applyBorder="1"/>
    <xf numFmtId="0" fontId="14" fillId="2" borderId="0" xfId="0" applyFont="1" applyFill="1" applyBorder="1"/>
    <xf numFmtId="0" fontId="7" fillId="2" borderId="0" xfId="0" applyFont="1" applyFill="1" applyBorder="1" applyAlignment="1">
      <alignment horizontal="left"/>
    </xf>
    <xf numFmtId="0" fontId="2" fillId="2" borderId="0" xfId="0" applyFont="1" applyFill="1" applyBorder="1" applyAlignment="1">
      <alignment horizontal="left"/>
    </xf>
    <xf numFmtId="0" fontId="10" fillId="5" borderId="1" xfId="0" applyNumberFormat="1" applyFont="1" applyFill="1" applyBorder="1" applyAlignment="1">
      <alignment horizontal="left" vertical="top" wrapText="1"/>
    </xf>
    <xf numFmtId="164" fontId="64" fillId="0" borderId="1" xfId="0" applyNumberFormat="1" applyFont="1" applyFill="1" applyBorder="1" applyAlignment="1">
      <alignment horizontal="center" vertical="center" wrapText="1"/>
    </xf>
    <xf numFmtId="164" fontId="65" fillId="0" borderId="1" xfId="0" applyNumberFormat="1" applyFont="1" applyFill="1" applyBorder="1" applyAlignment="1">
      <alignment horizontal="center" vertical="center" wrapText="1"/>
    </xf>
    <xf numFmtId="0" fontId="2" fillId="0" borderId="0" xfId="0" applyFont="1" applyFill="1" applyBorder="1" applyAlignment="1">
      <alignment wrapText="1"/>
    </xf>
    <xf numFmtId="164" fontId="64" fillId="0" borderId="1" xfId="0" applyNumberFormat="1" applyFont="1" applyFill="1" applyBorder="1" applyAlignment="1">
      <alignment horizontal="center" vertical="center"/>
    </xf>
    <xf numFmtId="164" fontId="65" fillId="0" borderId="1" xfId="0" applyNumberFormat="1" applyFont="1" applyFill="1" applyBorder="1" applyAlignment="1">
      <alignment horizontal="center" vertical="center"/>
    </xf>
    <xf numFmtId="4" fontId="64" fillId="0" borderId="1" xfId="0" applyNumberFormat="1" applyFont="1" applyFill="1" applyBorder="1" applyAlignment="1">
      <alignment horizontal="center" vertical="top" wrapText="1"/>
    </xf>
    <xf numFmtId="164" fontId="64" fillId="0" borderId="1" xfId="0" applyNumberFormat="1" applyFont="1" applyFill="1" applyBorder="1" applyAlignment="1">
      <alignment horizontal="center" vertical="top" wrapText="1"/>
    </xf>
    <xf numFmtId="4" fontId="65" fillId="0" borderId="1" xfId="0" applyNumberFormat="1" applyFont="1" applyFill="1" applyBorder="1" applyAlignment="1">
      <alignment horizontal="center" vertical="top" wrapText="1"/>
    </xf>
    <xf numFmtId="164" fontId="65" fillId="0" borderId="1" xfId="0" applyNumberFormat="1" applyFont="1" applyFill="1" applyBorder="1" applyAlignment="1">
      <alignment horizontal="center" vertical="top" wrapText="1"/>
    </xf>
    <xf numFmtId="0" fontId="2" fillId="13" borderId="0" xfId="0" applyFont="1" applyFill="1" applyBorder="1" applyAlignment="1">
      <alignment wrapText="1"/>
    </xf>
    <xf numFmtId="164" fontId="64" fillId="0" borderId="3" xfId="0" applyNumberFormat="1" applyFont="1" applyFill="1" applyBorder="1" applyAlignment="1">
      <alignment horizontal="center" vertical="center" wrapText="1"/>
    </xf>
    <xf numFmtId="164" fontId="64" fillId="0" borderId="4" xfId="0" applyNumberFormat="1" applyFont="1" applyFill="1" applyBorder="1" applyAlignment="1">
      <alignment horizontal="center" vertical="center" wrapText="1"/>
    </xf>
    <xf numFmtId="164" fontId="65" fillId="0" borderId="4" xfId="0" applyNumberFormat="1" applyFont="1" applyFill="1" applyBorder="1" applyAlignment="1">
      <alignment horizontal="center" vertical="center" wrapText="1"/>
    </xf>
    <xf numFmtId="164" fontId="65" fillId="0" borderId="7" xfId="0" applyNumberFormat="1" applyFont="1" applyFill="1" applyBorder="1" applyAlignment="1">
      <alignment horizontal="center" vertical="center" wrapText="1"/>
    </xf>
    <xf numFmtId="0" fontId="2" fillId="2" borderId="0" xfId="0" applyFont="1" applyFill="1" applyBorder="1" applyAlignment="1">
      <alignment wrapText="1"/>
    </xf>
    <xf numFmtId="0" fontId="68" fillId="2" borderId="0" xfId="0" applyFont="1" applyFill="1" applyBorder="1"/>
    <xf numFmtId="0" fontId="69" fillId="5" borderId="1" xfId="0" applyFont="1" applyFill="1" applyBorder="1" applyAlignment="1">
      <alignment horizontal="left" vertical="top" wrapText="1"/>
    </xf>
    <xf numFmtId="0" fontId="70" fillId="5" borderId="1" xfId="0" applyFont="1" applyFill="1" applyBorder="1" applyAlignment="1">
      <alignment horizontal="right" vertical="top" wrapText="1"/>
    </xf>
    <xf numFmtId="0" fontId="71" fillId="5" borderId="1" xfId="0" applyFont="1" applyFill="1" applyBorder="1" applyAlignment="1">
      <alignment horizontal="right" vertical="top" wrapText="1"/>
    </xf>
    <xf numFmtId="164" fontId="64" fillId="0" borderId="0" xfId="0" applyNumberFormat="1" applyFont="1" applyFill="1" applyAlignment="1">
      <alignment horizontal="center" vertical="center"/>
    </xf>
    <xf numFmtId="164" fontId="65" fillId="0" borderId="0" xfId="0" applyNumberFormat="1" applyFont="1" applyFill="1" applyAlignment="1">
      <alignment horizontal="center" vertical="center"/>
    </xf>
    <xf numFmtId="0" fontId="14" fillId="0" borderId="0" xfId="0" applyFont="1" applyFill="1" applyAlignment="1">
      <alignment horizontal="center"/>
    </xf>
    <xf numFmtId="0" fontId="14" fillId="0" borderId="0" xfId="0" applyFont="1" applyFill="1" applyAlignment="1">
      <alignment horizontal="right"/>
    </xf>
    <xf numFmtId="0" fontId="14" fillId="0" borderId="0" xfId="0" applyFont="1" applyFill="1" applyAlignment="1">
      <alignment vertical="center"/>
    </xf>
    <xf numFmtId="0" fontId="33" fillId="0" borderId="1" xfId="0" applyFont="1" applyFill="1" applyBorder="1" applyAlignment="1">
      <alignment horizontal="right" vertical="center" wrapText="1"/>
    </xf>
    <xf numFmtId="164" fontId="27" fillId="0" borderId="0" xfId="0" applyNumberFormat="1" applyFont="1" applyFill="1" applyBorder="1" applyAlignment="1">
      <alignment horizontal="center" vertical="center" wrapText="1"/>
    </xf>
    <xf numFmtId="0" fontId="10" fillId="14" borderId="0" xfId="0" applyFont="1" applyFill="1" applyBorder="1" applyAlignment="1">
      <alignment vertical="center" wrapText="1"/>
    </xf>
    <xf numFmtId="0" fontId="14" fillId="0" borderId="0" xfId="0" applyFont="1" applyFill="1" applyBorder="1" applyAlignment="1">
      <alignment horizontal="center"/>
    </xf>
    <xf numFmtId="0" fontId="10" fillId="0" borderId="0" xfId="0" applyFont="1" applyFill="1" applyBorder="1" applyAlignment="1">
      <alignment vertical="center" wrapText="1"/>
    </xf>
    <xf numFmtId="0" fontId="10" fillId="15" borderId="0" xfId="0" applyFont="1" applyFill="1" applyBorder="1" applyAlignment="1">
      <alignment vertical="center" wrapText="1"/>
    </xf>
    <xf numFmtId="0" fontId="73" fillId="0" borderId="0" xfId="0" applyFont="1" applyFill="1" applyBorder="1" applyAlignment="1">
      <alignment vertical="center" wrapText="1"/>
    </xf>
    <xf numFmtId="0" fontId="14" fillId="0" borderId="0" xfId="0" applyFont="1" applyFill="1" applyBorder="1" applyAlignment="1">
      <alignment horizontal="left" vertical="top"/>
    </xf>
    <xf numFmtId="0" fontId="14" fillId="0" borderId="0" xfId="0" applyFont="1" applyFill="1" applyBorder="1" applyAlignment="1">
      <alignment horizontal="right"/>
    </xf>
    <xf numFmtId="0" fontId="33" fillId="0" borderId="0" xfId="0" applyFont="1" applyFill="1" applyBorder="1" applyAlignment="1">
      <alignment vertical="top" wrapText="1"/>
    </xf>
    <xf numFmtId="0" fontId="76" fillId="14" borderId="0" xfId="0" applyFont="1" applyFill="1" applyBorder="1" applyAlignment="1">
      <alignment vertical="center" wrapText="1"/>
    </xf>
    <xf numFmtId="164" fontId="65" fillId="0" borderId="3" xfId="0" applyNumberFormat="1" applyFont="1" applyFill="1" applyBorder="1" applyAlignment="1">
      <alignment horizontal="center" vertical="center" wrapText="1"/>
    </xf>
    <xf numFmtId="0" fontId="5" fillId="2" borderId="1" xfId="0" applyFont="1" applyFill="1" applyBorder="1" applyAlignment="1">
      <alignment horizontal="left" vertical="top" wrapText="1"/>
    </xf>
    <xf numFmtId="0" fontId="26" fillId="2" borderId="1" xfId="0" applyFont="1" applyFill="1" applyBorder="1" applyAlignment="1">
      <alignment horizontal="left" vertical="top" wrapText="1"/>
    </xf>
    <xf numFmtId="0" fontId="43" fillId="2" borderId="4" xfId="0" applyFont="1" applyFill="1" applyBorder="1" applyAlignment="1">
      <alignment horizontal="left" vertical="top" wrapText="1"/>
    </xf>
    <xf numFmtId="0" fontId="27" fillId="0" borderId="4" xfId="0" applyFont="1" applyFill="1" applyBorder="1" applyAlignment="1">
      <alignment horizontal="left" vertical="top" wrapText="1"/>
    </xf>
    <xf numFmtId="0" fontId="78" fillId="0" borderId="0" xfId="0" applyFont="1" applyFill="1" applyBorder="1"/>
    <xf numFmtId="3" fontId="2" fillId="2" borderId="0" xfId="0" applyNumberFormat="1" applyFont="1" applyFill="1" applyBorder="1" applyAlignment="1">
      <alignment horizontal="left" vertical="top"/>
    </xf>
    <xf numFmtId="0" fontId="68" fillId="0" borderId="0" xfId="0" applyFont="1" applyFill="1" applyBorder="1"/>
    <xf numFmtId="0" fontId="26" fillId="0" borderId="1" xfId="0" applyFont="1" applyFill="1" applyBorder="1" applyAlignment="1">
      <alignment horizontal="left" vertical="top" wrapText="1"/>
    </xf>
    <xf numFmtId="0" fontId="27" fillId="0" borderId="0" xfId="0" applyFont="1" applyFill="1" applyBorder="1" applyAlignment="1">
      <alignment vertical="center" wrapText="1"/>
    </xf>
    <xf numFmtId="164" fontId="64" fillId="16" borderId="1" xfId="0" applyNumberFormat="1" applyFont="1" applyFill="1" applyBorder="1" applyAlignment="1">
      <alignment horizontal="center" vertical="center" wrapText="1"/>
    </xf>
    <xf numFmtId="164" fontId="65" fillId="16" borderId="1" xfId="0" applyNumberFormat="1" applyFont="1" applyFill="1" applyBorder="1" applyAlignment="1">
      <alignment horizontal="center" vertical="center" wrapText="1"/>
    </xf>
    <xf numFmtId="164" fontId="80" fillId="0" borderId="1" xfId="0" applyNumberFormat="1" applyFont="1" applyFill="1" applyBorder="1" applyAlignment="1">
      <alignment horizontal="center" vertical="center" wrapText="1"/>
    </xf>
    <xf numFmtId="164" fontId="67" fillId="0" borderId="1" xfId="0" applyNumberFormat="1" applyFont="1" applyFill="1" applyBorder="1" applyAlignment="1">
      <alignment horizontal="center" vertical="center" wrapText="1"/>
    </xf>
    <xf numFmtId="0" fontId="27" fillId="17" borderId="1" xfId="0" applyFont="1" applyFill="1" applyBorder="1" applyAlignment="1">
      <alignment horizontal="left" vertical="top" wrapText="1"/>
    </xf>
    <xf numFmtId="0" fontId="27" fillId="0" borderId="1" xfId="0" applyFont="1" applyFill="1" applyBorder="1" applyAlignment="1">
      <alignment horizontal="left" vertical="top" wrapText="1"/>
    </xf>
    <xf numFmtId="0" fontId="14" fillId="3" borderId="0" xfId="0" applyFont="1" applyFill="1" applyBorder="1"/>
    <xf numFmtId="0" fontId="14" fillId="3" borderId="0" xfId="0" applyFont="1" applyFill="1"/>
    <xf numFmtId="0" fontId="14" fillId="4" borderId="0" xfId="0" applyFont="1" applyFill="1" applyBorder="1"/>
    <xf numFmtId="0" fontId="14" fillId="4" borderId="0" xfId="0" applyFont="1" applyFill="1"/>
    <xf numFmtId="0" fontId="33" fillId="0" borderId="3" xfId="0" applyFont="1" applyFill="1" applyBorder="1" applyAlignment="1">
      <alignment horizontal="right" vertical="top" wrapText="1"/>
    </xf>
    <xf numFmtId="164" fontId="10" fillId="0" borderId="1" xfId="0" applyNumberFormat="1" applyFont="1" applyFill="1" applyBorder="1" applyAlignment="1">
      <alignment horizontal="center" vertical="top" wrapText="1"/>
    </xf>
    <xf numFmtId="164" fontId="27" fillId="0" borderId="1" xfId="0" applyNumberFormat="1" applyFont="1" applyFill="1" applyBorder="1" applyAlignment="1">
      <alignment horizontal="center" vertical="top" wrapText="1"/>
    </xf>
    <xf numFmtId="4" fontId="27" fillId="0" borderId="1" xfId="0" applyNumberFormat="1" applyFont="1" applyFill="1" applyBorder="1" applyAlignment="1">
      <alignment horizontal="center" vertical="top" wrapText="1"/>
    </xf>
    <xf numFmtId="164" fontId="27" fillId="0" borderId="7" xfId="0" applyNumberFormat="1" applyFont="1" applyFill="1" applyBorder="1" applyAlignment="1">
      <alignment horizontal="center" vertical="center" wrapText="1"/>
    </xf>
    <xf numFmtId="0" fontId="27" fillId="16" borderId="1" xfId="0" applyFont="1" applyFill="1" applyBorder="1" applyAlignment="1">
      <alignment horizontal="left" vertical="top" wrapText="1"/>
    </xf>
    <xf numFmtId="0" fontId="13" fillId="16" borderId="1" xfId="0" applyFont="1" applyFill="1" applyBorder="1" applyAlignment="1">
      <alignment horizontal="right" vertical="top" wrapText="1"/>
    </xf>
    <xf numFmtId="0" fontId="33" fillId="16" borderId="1" xfId="0" applyFont="1" applyFill="1" applyBorder="1" applyAlignment="1">
      <alignment horizontal="right" vertical="top" wrapText="1"/>
    </xf>
    <xf numFmtId="0" fontId="13" fillId="16" borderId="1" xfId="0" applyFont="1" applyFill="1" applyBorder="1" applyAlignment="1">
      <alignment horizontal="right" vertical="center" wrapText="1"/>
    </xf>
    <xf numFmtId="0" fontId="33" fillId="16" borderId="1" xfId="0" applyFont="1" applyFill="1" applyBorder="1" applyAlignment="1">
      <alignment horizontal="right" vertical="center" wrapText="1"/>
    </xf>
    <xf numFmtId="0" fontId="13" fillId="16" borderId="4" xfId="0" applyFont="1" applyFill="1" applyBorder="1" applyAlignment="1">
      <alignment horizontal="right" vertical="top" wrapText="1"/>
    </xf>
    <xf numFmtId="0" fontId="33" fillId="16" borderId="4" xfId="0" applyFont="1" applyFill="1" applyBorder="1" applyAlignment="1">
      <alignment horizontal="right" vertical="top" wrapText="1"/>
    </xf>
    <xf numFmtId="2" fontId="13" fillId="16" borderId="3" xfId="0" applyNumberFormat="1" applyFont="1" applyFill="1" applyBorder="1" applyAlignment="1">
      <alignment horizontal="right" vertical="top" wrapText="1"/>
    </xf>
    <xf numFmtId="0" fontId="33" fillId="16" borderId="4" xfId="0" applyFont="1" applyFill="1" applyBorder="1" applyAlignment="1">
      <alignment horizontal="right" vertical="center" wrapText="1"/>
    </xf>
    <xf numFmtId="0" fontId="27" fillId="16" borderId="3" xfId="0" applyFont="1" applyFill="1" applyBorder="1" applyAlignment="1">
      <alignment horizontal="left" vertical="top" wrapText="1"/>
    </xf>
    <xf numFmtId="0" fontId="10" fillId="2" borderId="1" xfId="0" applyFont="1" applyFill="1" applyBorder="1" applyAlignment="1">
      <alignment horizontal="left" vertical="top" wrapText="1"/>
    </xf>
    <xf numFmtId="0" fontId="10" fillId="2" borderId="4" xfId="0" applyFont="1" applyFill="1" applyBorder="1" applyAlignment="1">
      <alignment horizontal="left" vertical="top" wrapText="1"/>
    </xf>
    <xf numFmtId="0" fontId="27" fillId="2" borderId="1" xfId="0" applyFont="1" applyFill="1" applyBorder="1" applyAlignment="1">
      <alignment horizontal="left" vertical="top" wrapText="1"/>
    </xf>
    <xf numFmtId="0" fontId="27" fillId="0" borderId="4" xfId="0" applyFont="1" applyFill="1" applyBorder="1" applyAlignment="1">
      <alignment horizontal="left" vertical="top" wrapText="1"/>
    </xf>
    <xf numFmtId="0" fontId="10" fillId="2" borderId="0" xfId="0" applyFont="1" applyFill="1" applyAlignment="1">
      <alignment horizontal="right"/>
    </xf>
    <xf numFmtId="0" fontId="81" fillId="0" borderId="0" xfId="0" applyFont="1" applyFill="1" applyBorder="1"/>
    <xf numFmtId="0" fontId="81" fillId="0" borderId="0" xfId="0" applyFont="1" applyFill="1"/>
    <xf numFmtId="0" fontId="10" fillId="0" borderId="0" xfId="0" applyFont="1" applyFill="1" applyAlignment="1">
      <alignment horizontal="center" vertical="center" wrapText="1"/>
    </xf>
    <xf numFmtId="164" fontId="82" fillId="0" borderId="0" xfId="0" applyNumberFormat="1" applyFont="1" applyFill="1" applyAlignment="1">
      <alignment horizontal="right"/>
    </xf>
    <xf numFmtId="0" fontId="83" fillId="0" borderId="0" xfId="0" applyFont="1" applyFill="1" applyBorder="1"/>
    <xf numFmtId="0" fontId="83" fillId="0" borderId="0" xfId="0" applyFont="1" applyFill="1"/>
    <xf numFmtId="0" fontId="33" fillId="0" borderId="1" xfId="0" applyNumberFormat="1" applyFont="1" applyFill="1" applyBorder="1" applyAlignment="1">
      <alignment horizontal="center" vertical="top" wrapText="1"/>
    </xf>
    <xf numFmtId="0" fontId="84" fillId="0" borderId="0" xfId="0" applyNumberFormat="1" applyFont="1" applyFill="1" applyBorder="1"/>
    <xf numFmtId="0" fontId="84" fillId="0" borderId="0" xfId="0" applyNumberFormat="1" applyFont="1" applyFill="1"/>
    <xf numFmtId="0" fontId="10" fillId="2" borderId="1" xfId="0" applyFont="1" applyFill="1" applyBorder="1" applyAlignment="1">
      <alignment horizontal="left" vertical="center" wrapText="1"/>
    </xf>
    <xf numFmtId="0" fontId="85" fillId="2" borderId="0" xfId="0" applyFont="1" applyFill="1" applyBorder="1"/>
    <xf numFmtId="0" fontId="85" fillId="2" borderId="0" xfId="0" applyFont="1" applyFill="1"/>
    <xf numFmtId="0" fontId="86" fillId="2" borderId="1" xfId="0" applyFont="1" applyFill="1" applyBorder="1" applyAlignment="1">
      <alignment horizontal="center" vertical="center" wrapText="1"/>
    </xf>
    <xf numFmtId="0" fontId="28" fillId="0" borderId="0" xfId="0" applyFont="1" applyFill="1" applyBorder="1"/>
    <xf numFmtId="0" fontId="28" fillId="0" borderId="0" xfId="0" applyFont="1" applyFill="1"/>
    <xf numFmtId="0" fontId="10" fillId="0" borderId="1" xfId="0" applyFont="1" applyFill="1" applyBorder="1" applyAlignment="1">
      <alignment horizontal="left" vertical="top" wrapText="1"/>
    </xf>
    <xf numFmtId="0" fontId="14" fillId="5" borderId="0" xfId="0" applyFont="1" applyFill="1" applyBorder="1"/>
    <xf numFmtId="0" fontId="14" fillId="5" borderId="0" xfId="0" applyFont="1" applyFill="1"/>
    <xf numFmtId="0" fontId="14" fillId="13" borderId="0" xfId="0" applyFont="1" applyFill="1" applyBorder="1" applyAlignment="1">
      <alignment wrapText="1"/>
    </xf>
    <xf numFmtId="0" fontId="14" fillId="13" borderId="0" xfId="0" applyFont="1" applyFill="1" applyBorder="1"/>
    <xf numFmtId="0" fontId="14" fillId="13" borderId="0" xfId="0" applyFont="1" applyFill="1"/>
    <xf numFmtId="0" fontId="28" fillId="13" borderId="0" xfId="0" applyFont="1" applyFill="1" applyBorder="1"/>
    <xf numFmtId="0" fontId="28" fillId="13" borderId="0" xfId="0" applyFont="1" applyFill="1"/>
    <xf numFmtId="0" fontId="14" fillId="6" borderId="0" xfId="0" applyFont="1" applyFill="1" applyBorder="1" applyAlignment="1">
      <alignment horizontal="center"/>
    </xf>
    <xf numFmtId="0" fontId="14" fillId="6" borderId="0" xfId="0" applyFont="1" applyFill="1" applyAlignment="1">
      <alignment horizontal="center"/>
    </xf>
    <xf numFmtId="0" fontId="14" fillId="6" borderId="0" xfId="0" applyFont="1" applyFill="1" applyBorder="1" applyAlignment="1">
      <alignment horizontal="left"/>
    </xf>
    <xf numFmtId="0" fontId="14" fillId="6" borderId="1" xfId="0" applyFont="1" applyFill="1" applyBorder="1" applyAlignment="1">
      <alignment horizontal="left"/>
    </xf>
    <xf numFmtId="0" fontId="14" fillId="2" borderId="1" xfId="0" applyFont="1" applyFill="1" applyBorder="1"/>
    <xf numFmtId="0" fontId="84" fillId="0" borderId="0" xfId="0" applyFont="1" applyFill="1" applyBorder="1"/>
    <xf numFmtId="0" fontId="84" fillId="0" borderId="0" xfId="0" applyFont="1" applyFill="1"/>
    <xf numFmtId="0" fontId="85" fillId="0" borderId="0" xfId="0" applyFont="1" applyFill="1" applyBorder="1"/>
    <xf numFmtId="0" fontId="85" fillId="0" borderId="0" xfId="0" applyFont="1" applyFill="1"/>
    <xf numFmtId="164" fontId="10" fillId="16" borderId="1" xfId="0" applyNumberFormat="1" applyFont="1" applyFill="1" applyBorder="1" applyAlignment="1">
      <alignment horizontal="center" vertical="center" wrapText="1"/>
    </xf>
    <xf numFmtId="164" fontId="27" fillId="16" borderId="1" xfId="0" applyNumberFormat="1" applyFont="1" applyFill="1" applyBorder="1" applyAlignment="1">
      <alignment horizontal="center" vertical="center" wrapText="1"/>
    </xf>
    <xf numFmtId="0" fontId="10" fillId="2" borderId="4" xfId="0" applyFont="1" applyFill="1" applyBorder="1" applyAlignment="1">
      <alignment vertical="top" wrapText="1"/>
    </xf>
    <xf numFmtId="0" fontId="14" fillId="2" borderId="0" xfId="0" applyFont="1" applyFill="1" applyBorder="1" applyAlignment="1">
      <alignment wrapText="1"/>
    </xf>
    <xf numFmtId="164" fontId="10" fillId="0" borderId="3" xfId="0" applyNumberFormat="1" applyFont="1" applyFill="1" applyBorder="1" applyAlignment="1">
      <alignment horizontal="center" vertical="center" wrapText="1"/>
    </xf>
    <xf numFmtId="0" fontId="28" fillId="2" borderId="0" xfId="0" applyFont="1" applyFill="1" applyBorder="1"/>
    <xf numFmtId="0" fontId="28" fillId="2" borderId="0" xfId="0" applyFont="1" applyFill="1"/>
    <xf numFmtId="164" fontId="10" fillId="0" borderId="4" xfId="0" applyNumberFormat="1" applyFont="1" applyFill="1" applyBorder="1" applyAlignment="1">
      <alignment horizontal="center" vertical="center" wrapText="1"/>
    </xf>
    <xf numFmtId="164" fontId="27" fillId="0" borderId="4" xfId="0" applyNumberFormat="1" applyFont="1" applyFill="1" applyBorder="1" applyAlignment="1">
      <alignment horizontal="center" vertical="center" wrapText="1"/>
    </xf>
    <xf numFmtId="0" fontId="33" fillId="16" borderId="3" xfId="0" applyFont="1" applyFill="1" applyBorder="1" applyAlignment="1">
      <alignment horizontal="right" vertical="top" wrapText="1"/>
    </xf>
    <xf numFmtId="164" fontId="27" fillId="0" borderId="3" xfId="0" applyNumberFormat="1" applyFont="1" applyFill="1" applyBorder="1" applyAlignment="1">
      <alignment horizontal="center" vertical="center" wrapText="1"/>
    </xf>
    <xf numFmtId="164" fontId="10" fillId="16" borderId="1" xfId="0" applyNumberFormat="1" applyFont="1" applyFill="1" applyBorder="1" applyAlignment="1">
      <alignment horizontal="center" vertical="center"/>
    </xf>
    <xf numFmtId="164" fontId="27" fillId="16" borderId="1" xfId="0" applyNumberFormat="1" applyFont="1" applyFill="1" applyBorder="1" applyAlignment="1">
      <alignment horizontal="center" vertical="center"/>
    </xf>
    <xf numFmtId="3" fontId="14" fillId="2" borderId="0" xfId="0" applyNumberFormat="1" applyFont="1" applyFill="1" applyBorder="1" applyAlignment="1">
      <alignment horizontal="left" vertical="top"/>
    </xf>
    <xf numFmtId="0" fontId="14" fillId="0" borderId="0" xfId="0" applyFont="1" applyFill="1" applyBorder="1" applyAlignment="1">
      <alignment wrapText="1"/>
    </xf>
    <xf numFmtId="0" fontId="28" fillId="6" borderId="0" xfId="0" applyFont="1" applyFill="1" applyBorder="1"/>
    <xf numFmtId="0" fontId="28" fillId="6" borderId="0" xfId="0" applyFont="1" applyFill="1"/>
    <xf numFmtId="0" fontId="88" fillId="4" borderId="0" xfId="0" applyFont="1" applyFill="1" applyBorder="1"/>
    <xf numFmtId="0" fontId="88" fillId="4" borderId="1" xfId="0" applyFont="1" applyFill="1" applyBorder="1"/>
    <xf numFmtId="0" fontId="88" fillId="0" borderId="0" xfId="0" applyFont="1" applyFill="1" applyBorder="1"/>
    <xf numFmtId="0" fontId="88" fillId="0" borderId="1" xfId="0" applyFont="1" applyFill="1" applyBorder="1"/>
    <xf numFmtId="0" fontId="14" fillId="4" borderId="0" xfId="0" applyFont="1" applyFill="1" applyBorder="1" applyAlignment="1">
      <alignment horizontal="center" vertical="center"/>
    </xf>
    <xf numFmtId="0" fontId="14" fillId="4" borderId="0" xfId="0" applyFont="1" applyFill="1" applyAlignment="1">
      <alignment horizontal="center" vertical="center"/>
    </xf>
    <xf numFmtId="0" fontId="28" fillId="4" borderId="0" xfId="0" applyFont="1" applyFill="1" applyBorder="1"/>
    <xf numFmtId="0" fontId="28" fillId="4" borderId="0" xfId="0" applyFont="1" applyFill="1"/>
    <xf numFmtId="164" fontId="10" fillId="0" borderId="0" xfId="0" applyNumberFormat="1" applyFont="1" applyFill="1" applyAlignment="1">
      <alignment horizontal="center" vertical="center"/>
    </xf>
    <xf numFmtId="164" fontId="27" fillId="0" borderId="0" xfId="0" applyNumberFormat="1" applyFont="1" applyFill="1" applyAlignment="1">
      <alignment horizontal="center" vertical="center"/>
    </xf>
    <xf numFmtId="4" fontId="10" fillId="0" borderId="1" xfId="0" applyNumberFormat="1" applyFont="1" applyFill="1" applyBorder="1" applyAlignment="1">
      <alignment horizontal="center" vertical="top" wrapText="1"/>
    </xf>
    <xf numFmtId="0" fontId="28" fillId="2" borderId="0" xfId="0" applyFont="1" applyFill="1" applyBorder="1" applyAlignment="1">
      <alignment horizontal="left"/>
    </xf>
    <xf numFmtId="0" fontId="28" fillId="2" borderId="1" xfId="0" applyFont="1" applyFill="1" applyBorder="1" applyAlignment="1">
      <alignment horizontal="left"/>
    </xf>
    <xf numFmtId="0" fontId="14" fillId="2" borderId="0" xfId="0" applyFont="1" applyFill="1" applyBorder="1" applyAlignment="1">
      <alignment horizontal="left"/>
    </xf>
    <xf numFmtId="0" fontId="14" fillId="2" borderId="1" xfId="0" applyFont="1" applyFill="1" applyBorder="1" applyAlignment="1">
      <alignment horizontal="left"/>
    </xf>
    <xf numFmtId="0" fontId="33" fillId="0" borderId="0" xfId="0" applyFont="1" applyFill="1" applyAlignment="1">
      <alignment horizontal="right"/>
    </xf>
    <xf numFmtId="0" fontId="27" fillId="2" borderId="0" xfId="0" applyFont="1" applyFill="1" applyAlignment="1">
      <alignment horizontal="left"/>
    </xf>
    <xf numFmtId="0" fontId="27" fillId="18" borderId="1" xfId="0" applyFont="1" applyFill="1" applyBorder="1" applyAlignment="1">
      <alignment horizontal="left" vertical="top" wrapText="1"/>
    </xf>
    <xf numFmtId="164" fontId="10" fillId="18" borderId="1" xfId="0" applyNumberFormat="1" applyFont="1" applyFill="1" applyBorder="1" applyAlignment="1">
      <alignment horizontal="center" vertical="center" wrapText="1"/>
    </xf>
    <xf numFmtId="0" fontId="56" fillId="0" borderId="0" xfId="0" applyFont="1" applyFill="1" applyAlignment="1">
      <alignment horizontal="center" vertical="center" wrapText="1"/>
    </xf>
    <xf numFmtId="0" fontId="27" fillId="0" borderId="1" xfId="0" applyFont="1" applyFill="1" applyBorder="1" applyAlignment="1">
      <alignment horizontal="left" vertical="top" wrapText="1"/>
    </xf>
    <xf numFmtId="0" fontId="13" fillId="0" borderId="4" xfId="0" applyFont="1" applyFill="1" applyBorder="1" applyAlignment="1">
      <alignment horizontal="right" vertical="top" wrapText="1"/>
    </xf>
    <xf numFmtId="0" fontId="33" fillId="0" borderId="4" xfId="0" applyFont="1" applyFill="1" applyBorder="1" applyAlignment="1">
      <alignment horizontal="right" vertical="top" wrapText="1"/>
    </xf>
    <xf numFmtId="0" fontId="27" fillId="18" borderId="1" xfId="0" applyNumberFormat="1" applyFont="1" applyFill="1" applyBorder="1" applyAlignment="1">
      <alignment horizontal="left" vertical="top" wrapText="1"/>
    </xf>
    <xf numFmtId="0" fontId="33" fillId="18" borderId="1" xfId="0" applyFont="1" applyFill="1" applyBorder="1" applyAlignment="1">
      <alignment horizontal="left" vertical="top" wrapText="1"/>
    </xf>
    <xf numFmtId="0" fontId="13" fillId="0" borderId="4" xfId="0" applyFont="1" applyFill="1" applyBorder="1" applyAlignment="1">
      <alignment horizontal="right" vertical="center" wrapText="1"/>
    </xf>
    <xf numFmtId="0" fontId="33" fillId="0" borderId="4" xfId="0" applyFont="1" applyFill="1" applyBorder="1" applyAlignment="1">
      <alignment horizontal="right" vertical="center" wrapText="1"/>
    </xf>
    <xf numFmtId="0" fontId="33" fillId="0" borderId="4" xfId="0" applyFont="1" applyFill="1" applyBorder="1" applyAlignment="1">
      <alignment vertical="top" wrapText="1"/>
    </xf>
    <xf numFmtId="0" fontId="33" fillId="0" borderId="6" xfId="0" applyFont="1" applyFill="1" applyBorder="1" applyAlignment="1">
      <alignment vertical="top" wrapText="1"/>
    </xf>
    <xf numFmtId="0" fontId="33" fillId="0" borderId="2" xfId="0" applyFont="1" applyFill="1" applyBorder="1" applyAlignment="1">
      <alignment vertical="top" wrapText="1"/>
    </xf>
    <xf numFmtId="0" fontId="14" fillId="0" borderId="0" xfId="0" applyFont="1" applyFill="1" applyBorder="1" applyAlignment="1">
      <alignment horizontal="center" vertical="top" wrapText="1"/>
    </xf>
    <xf numFmtId="0" fontId="10" fillId="2" borderId="1" xfId="0" applyFont="1" applyFill="1" applyBorder="1" applyAlignment="1">
      <alignment horizontal="left" vertical="top" wrapText="1"/>
    </xf>
    <xf numFmtId="0" fontId="27" fillId="0" borderId="4" xfId="0" applyFont="1" applyFill="1" applyBorder="1" applyAlignment="1">
      <alignment horizontal="left" vertical="top" wrapText="1"/>
    </xf>
    <xf numFmtId="0" fontId="27" fillId="2" borderId="4" xfId="0" applyFont="1" applyFill="1" applyBorder="1" applyAlignment="1">
      <alignment horizontal="left" vertical="top" wrapText="1"/>
    </xf>
    <xf numFmtId="0" fontId="27" fillId="2" borderId="6" xfId="0" applyFont="1" applyFill="1" applyBorder="1" applyAlignment="1">
      <alignment horizontal="left" vertical="top" wrapText="1"/>
    </xf>
    <xf numFmtId="0" fontId="27" fillId="2" borderId="2" xfId="0" applyFont="1" applyFill="1" applyBorder="1" applyAlignment="1">
      <alignment horizontal="left" vertical="top" wrapText="1"/>
    </xf>
    <xf numFmtId="0" fontId="10" fillId="3" borderId="4" xfId="0" applyFont="1" applyFill="1" applyBorder="1" applyAlignment="1">
      <alignment horizontal="center" vertical="top" wrapText="1"/>
    </xf>
    <xf numFmtId="0" fontId="10" fillId="3" borderId="6" xfId="0" applyFont="1" applyFill="1" applyBorder="1" applyAlignment="1">
      <alignment horizontal="center" vertical="top" wrapText="1"/>
    </xf>
    <xf numFmtId="0" fontId="10" fillId="3" borderId="2" xfId="0" applyFont="1" applyFill="1" applyBorder="1" applyAlignment="1">
      <alignment horizontal="center" vertical="top" wrapText="1"/>
    </xf>
    <xf numFmtId="0" fontId="10" fillId="2" borderId="4" xfId="0" applyFont="1" applyFill="1" applyBorder="1" applyAlignment="1">
      <alignment horizontal="left" vertical="top" wrapText="1"/>
    </xf>
    <xf numFmtId="0" fontId="10" fillId="2" borderId="6" xfId="0" applyFont="1" applyFill="1" applyBorder="1" applyAlignment="1">
      <alignment horizontal="left" vertical="top" wrapText="1"/>
    </xf>
    <xf numFmtId="0" fontId="10" fillId="2" borderId="2" xfId="0" applyFont="1" applyFill="1" applyBorder="1" applyAlignment="1">
      <alignment horizontal="left" vertical="top" wrapText="1"/>
    </xf>
    <xf numFmtId="0" fontId="10" fillId="4" borderId="4" xfId="0" applyFont="1" applyFill="1" applyBorder="1" applyAlignment="1">
      <alignment horizontal="center" vertical="top" wrapText="1"/>
    </xf>
    <xf numFmtId="0" fontId="10" fillId="4" borderId="6" xfId="0" applyFont="1" applyFill="1" applyBorder="1" applyAlignment="1">
      <alignment horizontal="center" vertical="top" wrapText="1"/>
    </xf>
    <xf numFmtId="0" fontId="10" fillId="4" borderId="2" xfId="0" applyFont="1" applyFill="1" applyBorder="1" applyAlignment="1">
      <alignment horizontal="center" vertical="top" wrapText="1"/>
    </xf>
    <xf numFmtId="0" fontId="27" fillId="0" borderId="5" xfId="0" applyFont="1" applyFill="1" applyBorder="1" applyAlignment="1">
      <alignment horizontal="left" vertical="top" wrapText="1"/>
    </xf>
    <xf numFmtId="0" fontId="27" fillId="0" borderId="9" xfId="0" applyFont="1" applyFill="1" applyBorder="1" applyAlignment="1">
      <alignment horizontal="left" vertical="top" wrapText="1"/>
    </xf>
    <xf numFmtId="0" fontId="27" fillId="0" borderId="14" xfId="0" applyFont="1" applyFill="1" applyBorder="1" applyAlignment="1">
      <alignment horizontal="left" vertical="top" wrapText="1"/>
    </xf>
    <xf numFmtId="0" fontId="27" fillId="7" borderId="4" xfId="0" applyFont="1" applyFill="1" applyBorder="1" applyAlignment="1">
      <alignment horizontal="left" vertical="top" wrapText="1"/>
    </xf>
    <xf numFmtId="0" fontId="27" fillId="7" borderId="6" xfId="0" applyFont="1" applyFill="1" applyBorder="1" applyAlignment="1">
      <alignment horizontal="left" vertical="top" wrapText="1"/>
    </xf>
    <xf numFmtId="0" fontId="27" fillId="7" borderId="2" xfId="0" applyFont="1" applyFill="1" applyBorder="1" applyAlignment="1">
      <alignment horizontal="left" vertical="top" wrapText="1"/>
    </xf>
    <xf numFmtId="0" fontId="33" fillId="2" borderId="4" xfId="0" applyFont="1" applyFill="1" applyBorder="1" applyAlignment="1">
      <alignment horizontal="left" vertical="top" wrapText="1"/>
    </xf>
    <xf numFmtId="0" fontId="33" fillId="2" borderId="6" xfId="0" applyFont="1" applyFill="1" applyBorder="1" applyAlignment="1">
      <alignment horizontal="left" vertical="top" wrapText="1"/>
    </xf>
    <xf numFmtId="0" fontId="33" fillId="2" borderId="2" xfId="0" applyFont="1" applyFill="1" applyBorder="1" applyAlignment="1">
      <alignment horizontal="left" vertical="top" wrapText="1"/>
    </xf>
    <xf numFmtId="0" fontId="27" fillId="0" borderId="6" xfId="0" applyFont="1" applyFill="1" applyBorder="1" applyAlignment="1">
      <alignment horizontal="left" vertical="top" wrapText="1"/>
    </xf>
    <xf numFmtId="0" fontId="27" fillId="0" borderId="2" xfId="0" applyFont="1" applyFill="1" applyBorder="1" applyAlignment="1">
      <alignment horizontal="left" vertical="top" wrapText="1"/>
    </xf>
    <xf numFmtId="0" fontId="10" fillId="4" borderId="9" xfId="0" applyFont="1" applyFill="1" applyBorder="1" applyAlignment="1">
      <alignment horizontal="center" vertical="top" wrapText="1"/>
    </xf>
    <xf numFmtId="0" fontId="10" fillId="4" borderId="0" xfId="0" applyFont="1" applyFill="1" applyBorder="1" applyAlignment="1">
      <alignment horizontal="center" vertical="top" wrapText="1"/>
    </xf>
    <xf numFmtId="0" fontId="10" fillId="8" borderId="4" xfId="0" applyFont="1" applyFill="1" applyBorder="1" applyAlignment="1">
      <alignment horizontal="center" vertical="top" wrapText="1"/>
    </xf>
    <xf numFmtId="0" fontId="10" fillId="8" borderId="6" xfId="0" applyFont="1" applyFill="1" applyBorder="1" applyAlignment="1">
      <alignment horizontal="center" vertical="top" wrapText="1"/>
    </xf>
    <xf numFmtId="0" fontId="10" fillId="8" borderId="2" xfId="0" applyFont="1" applyFill="1" applyBorder="1" applyAlignment="1">
      <alignment horizontal="center" vertical="top" wrapText="1"/>
    </xf>
    <xf numFmtId="0" fontId="10" fillId="8" borderId="6" xfId="0" applyFont="1" applyFill="1" applyBorder="1" applyAlignment="1">
      <alignment horizontal="center" vertical="center" wrapText="1"/>
    </xf>
    <xf numFmtId="0" fontId="10" fillId="8" borderId="2" xfId="0" applyFont="1" applyFill="1" applyBorder="1" applyAlignment="1">
      <alignment horizontal="center" vertical="center" wrapText="1"/>
    </xf>
    <xf numFmtId="0" fontId="10" fillId="2" borderId="4"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67" fillId="0" borderId="4" xfId="0" applyFont="1" applyFill="1" applyBorder="1" applyAlignment="1">
      <alignment horizontal="left" vertical="top" wrapText="1"/>
    </xf>
    <xf numFmtId="0" fontId="27" fillId="2" borderId="4" xfId="0" applyFont="1" applyFill="1" applyBorder="1" applyAlignment="1">
      <alignment horizontal="left" vertical="center" wrapText="1"/>
    </xf>
    <xf numFmtId="0" fontId="27" fillId="2" borderId="6" xfId="0" applyFont="1" applyFill="1" applyBorder="1" applyAlignment="1">
      <alignment horizontal="left" vertical="center" wrapText="1"/>
    </xf>
    <xf numFmtId="0" fontId="27" fillId="2" borderId="2" xfId="0" applyFont="1" applyFill="1" applyBorder="1" applyAlignment="1">
      <alignment horizontal="left" vertical="center" wrapText="1"/>
    </xf>
    <xf numFmtId="0" fontId="10" fillId="2" borderId="9" xfId="0" applyFont="1" applyFill="1" applyBorder="1" applyAlignment="1">
      <alignment horizontal="left" vertical="top" wrapText="1"/>
    </xf>
    <xf numFmtId="0" fontId="10" fillId="2" borderId="0" xfId="0" applyFont="1" applyFill="1" applyBorder="1" applyAlignment="1">
      <alignment horizontal="left" vertical="top" wrapText="1"/>
    </xf>
    <xf numFmtId="0" fontId="10" fillId="5" borderId="4" xfId="0" applyFont="1" applyFill="1" applyBorder="1" applyAlignment="1">
      <alignment horizontal="left" vertical="top" wrapText="1"/>
    </xf>
    <xf numFmtId="0" fontId="10" fillId="5" borderId="6" xfId="0" applyFont="1" applyFill="1" applyBorder="1" applyAlignment="1">
      <alignment horizontal="left" vertical="top" wrapText="1"/>
    </xf>
    <xf numFmtId="0" fontId="10" fillId="5" borderId="2" xfId="0" applyFont="1" applyFill="1" applyBorder="1" applyAlignment="1">
      <alignment horizontal="left" vertical="top" wrapText="1"/>
    </xf>
    <xf numFmtId="0" fontId="33" fillId="0" borderId="4" xfId="0" applyFont="1" applyFill="1" applyBorder="1" applyAlignment="1">
      <alignment horizontal="left" vertical="top" wrapText="1"/>
    </xf>
    <xf numFmtId="0" fontId="33" fillId="0" borderId="6" xfId="0" applyFont="1" applyFill="1" applyBorder="1" applyAlignment="1">
      <alignment horizontal="left" vertical="top" wrapText="1"/>
    </xf>
    <xf numFmtId="0" fontId="33" fillId="0" borderId="2" xfId="0" applyFont="1" applyFill="1" applyBorder="1" applyAlignment="1">
      <alignment horizontal="left" vertical="top" wrapText="1"/>
    </xf>
    <xf numFmtId="0" fontId="27" fillId="7" borderId="1" xfId="0" applyFont="1" applyFill="1" applyBorder="1" applyAlignment="1">
      <alignment horizontal="left" vertical="top" wrapText="1"/>
    </xf>
    <xf numFmtId="0" fontId="27" fillId="2" borderId="1" xfId="0" applyFont="1" applyFill="1" applyBorder="1" applyAlignment="1">
      <alignment horizontal="left" vertical="top" wrapText="1"/>
    </xf>
    <xf numFmtId="0" fontId="27" fillId="2" borderId="5" xfId="0" applyFont="1" applyFill="1" applyBorder="1" applyAlignment="1">
      <alignment horizontal="left" vertical="top" wrapText="1"/>
    </xf>
    <xf numFmtId="0" fontId="27" fillId="2" borderId="9" xfId="0" applyFont="1" applyFill="1" applyBorder="1" applyAlignment="1">
      <alignment horizontal="left" vertical="top" wrapText="1"/>
    </xf>
    <xf numFmtId="0" fontId="27" fillId="2" borderId="14" xfId="0" applyFont="1" applyFill="1" applyBorder="1" applyAlignment="1">
      <alignment horizontal="left" vertical="top" wrapText="1"/>
    </xf>
    <xf numFmtId="0" fontId="33" fillId="2" borderId="1" xfId="0" applyFont="1" applyFill="1" applyBorder="1" applyAlignment="1">
      <alignment horizontal="left" vertical="top" wrapText="1"/>
    </xf>
    <xf numFmtId="0" fontId="35" fillId="0" borderId="5" xfId="0" applyFont="1" applyFill="1" applyBorder="1" applyAlignment="1">
      <alignment horizontal="left" vertical="top" wrapText="1"/>
    </xf>
    <xf numFmtId="0" fontId="10" fillId="0" borderId="4" xfId="0" applyFont="1" applyFill="1" applyBorder="1" applyAlignment="1">
      <alignment horizontal="left" vertical="top" wrapText="1"/>
    </xf>
    <xf numFmtId="0" fontId="10" fillId="0" borderId="6" xfId="0" applyFont="1" applyFill="1" applyBorder="1" applyAlignment="1">
      <alignment horizontal="left" vertical="top" wrapText="1"/>
    </xf>
    <xf numFmtId="0" fontId="10" fillId="0" borderId="2" xfId="0" applyFont="1" applyFill="1" applyBorder="1" applyAlignment="1">
      <alignment horizontal="left" vertical="top" wrapText="1"/>
    </xf>
    <xf numFmtId="0" fontId="10" fillId="4" borderId="4"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35" fillId="0" borderId="5" xfId="0" applyFont="1" applyFill="1" applyBorder="1" applyAlignment="1">
      <alignment horizontal="left" vertical="top"/>
    </xf>
    <xf numFmtId="0" fontId="35" fillId="0" borderId="9" xfId="0" applyFont="1" applyFill="1" applyBorder="1" applyAlignment="1">
      <alignment horizontal="left" vertical="top"/>
    </xf>
    <xf numFmtId="0" fontId="35" fillId="0" borderId="14" xfId="0" applyFont="1" applyFill="1" applyBorder="1" applyAlignment="1">
      <alignment horizontal="left" vertical="top"/>
    </xf>
    <xf numFmtId="0" fontId="27" fillId="2" borderId="5" xfId="0" applyFont="1" applyFill="1" applyBorder="1" applyAlignment="1">
      <alignment horizontal="center" vertical="center" wrapText="1"/>
    </xf>
    <xf numFmtId="0" fontId="27" fillId="2" borderId="14" xfId="0" applyFont="1" applyFill="1" applyBorder="1" applyAlignment="1">
      <alignment horizontal="center" vertical="center" wrapText="1"/>
    </xf>
    <xf numFmtId="164" fontId="10" fillId="2" borderId="4"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2" xfId="0" applyNumberFormat="1" applyFont="1" applyFill="1" applyBorder="1" applyAlignment="1">
      <alignment horizontal="center" vertical="center" wrapText="1"/>
    </xf>
    <xf numFmtId="0" fontId="56" fillId="0" borderId="0" xfId="0" applyFont="1" applyFill="1" applyAlignment="1">
      <alignment horizontal="center" vertical="center" wrapText="1"/>
    </xf>
    <xf numFmtId="0" fontId="27" fillId="0" borderId="3" xfId="0" applyFont="1" applyFill="1" applyBorder="1" applyAlignment="1">
      <alignment horizontal="center" vertical="center" wrapText="1"/>
    </xf>
    <xf numFmtId="0" fontId="27" fillId="0" borderId="7" xfId="0" applyFont="1" applyFill="1" applyBorder="1" applyAlignment="1">
      <alignment horizontal="center" vertical="center" wrapText="1"/>
    </xf>
    <xf numFmtId="164" fontId="27" fillId="2" borderId="3" xfId="0" applyNumberFormat="1" applyFont="1" applyFill="1" applyBorder="1" applyAlignment="1">
      <alignment horizontal="center" vertical="center" wrapText="1"/>
    </xf>
    <xf numFmtId="164" fontId="27" fillId="2" borderId="7" xfId="0" applyNumberFormat="1" applyFont="1" applyFill="1" applyBorder="1" applyAlignment="1">
      <alignment horizontal="center" vertical="center" wrapText="1"/>
    </xf>
    <xf numFmtId="0" fontId="10" fillId="8" borderId="4" xfId="0" applyFont="1" applyFill="1" applyBorder="1" applyAlignment="1">
      <alignment horizontal="center" vertical="center" wrapText="1"/>
    </xf>
    <xf numFmtId="0" fontId="80" fillId="2" borderId="4" xfId="0" applyFont="1" applyFill="1" applyBorder="1" applyAlignment="1">
      <alignment horizontal="left" vertical="center" wrapText="1"/>
    </xf>
    <xf numFmtId="0" fontId="80" fillId="2" borderId="6" xfId="0" applyFont="1" applyFill="1" applyBorder="1" applyAlignment="1">
      <alignment horizontal="left" vertical="center" wrapText="1"/>
    </xf>
    <xf numFmtId="0" fontId="80" fillId="2" borderId="2" xfId="0" applyFont="1" applyFill="1" applyBorder="1" applyAlignment="1">
      <alignment horizontal="left" vertical="center" wrapText="1"/>
    </xf>
    <xf numFmtId="164" fontId="27" fillId="0" borderId="5" xfId="0" applyNumberFormat="1" applyFont="1" applyFill="1" applyBorder="1" applyAlignment="1">
      <alignment horizontal="left" vertical="top" wrapText="1"/>
    </xf>
    <xf numFmtId="164" fontId="27" fillId="0" borderId="9" xfId="0" applyNumberFormat="1" applyFont="1" applyFill="1" applyBorder="1" applyAlignment="1">
      <alignment horizontal="left" vertical="top" wrapText="1"/>
    </xf>
    <xf numFmtId="164" fontId="27" fillId="0" borderId="14" xfId="0" applyNumberFormat="1" applyFont="1" applyFill="1" applyBorder="1" applyAlignment="1">
      <alignment horizontal="left" vertical="top" wrapText="1"/>
    </xf>
    <xf numFmtId="0" fontId="10" fillId="0" borderId="5" xfId="0" applyFont="1" applyFill="1" applyBorder="1" applyAlignment="1">
      <alignment horizontal="left" vertical="top" wrapText="1"/>
    </xf>
    <xf numFmtId="0" fontId="35" fillId="0" borderId="9" xfId="0" applyFont="1" applyFill="1" applyBorder="1" applyAlignment="1">
      <alignment horizontal="left" vertical="top" wrapText="1"/>
    </xf>
    <xf numFmtId="0" fontId="35" fillId="0" borderId="14" xfId="0" applyFont="1" applyFill="1" applyBorder="1" applyAlignment="1">
      <alignment horizontal="left" vertical="top" wrapText="1"/>
    </xf>
    <xf numFmtId="0" fontId="27" fillId="0" borderId="1" xfId="0" applyFont="1" applyFill="1" applyBorder="1" applyAlignment="1">
      <alignment horizontal="left" vertical="top" wrapText="1"/>
    </xf>
    <xf numFmtId="0" fontId="27" fillId="0" borderId="9" xfId="0" applyFont="1" applyFill="1" applyBorder="1" applyAlignment="1">
      <alignment horizontal="left" vertical="top"/>
    </xf>
    <xf numFmtId="0" fontId="27" fillId="0" borderId="14" xfId="0" applyFont="1" applyFill="1" applyBorder="1" applyAlignment="1">
      <alignment horizontal="left" vertical="top"/>
    </xf>
    <xf numFmtId="0" fontId="27" fillId="0" borderId="0" xfId="0" applyFont="1" applyFill="1" applyBorder="1" applyAlignment="1">
      <alignment horizontal="left" vertical="top" wrapText="1"/>
    </xf>
    <xf numFmtId="0" fontId="74" fillId="0" borderId="0" xfId="0" applyFont="1" applyFill="1" applyBorder="1" applyAlignment="1">
      <alignment horizontal="left" vertical="top" wrapText="1"/>
    </xf>
    <xf numFmtId="0" fontId="74" fillId="0" borderId="1" xfId="0" applyFont="1" applyFill="1" applyBorder="1" applyAlignment="1">
      <alignment horizontal="left" vertical="top" wrapText="1"/>
    </xf>
    <xf numFmtId="0" fontId="18" fillId="0" borderId="0" xfId="0" applyFont="1" applyFill="1" applyAlignment="1">
      <alignment horizontal="center" vertical="center" wrapText="1"/>
    </xf>
    <xf numFmtId="0" fontId="26" fillId="0" borderId="3"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5" fillId="4" borderId="4" xfId="0" applyFont="1" applyFill="1" applyBorder="1" applyAlignment="1">
      <alignment horizontal="center" vertical="top" wrapText="1"/>
    </xf>
    <xf numFmtId="0" fontId="5" fillId="4" borderId="6" xfId="0" applyFont="1" applyFill="1" applyBorder="1" applyAlignment="1">
      <alignment horizontal="center" vertical="top" wrapText="1"/>
    </xf>
    <xf numFmtId="0" fontId="5" fillId="4" borderId="2" xfId="0" applyFont="1" applyFill="1" applyBorder="1" applyAlignment="1">
      <alignment horizontal="center" vertical="top" wrapText="1"/>
    </xf>
    <xf numFmtId="0" fontId="26" fillId="2" borderId="4" xfId="0" applyFont="1" applyFill="1" applyBorder="1" applyAlignment="1">
      <alignment horizontal="left" vertical="top" wrapText="1"/>
    </xf>
    <xf numFmtId="0" fontId="26" fillId="2" borderId="6" xfId="0" applyFont="1" applyFill="1" applyBorder="1" applyAlignment="1">
      <alignment horizontal="left" vertical="top" wrapText="1"/>
    </xf>
    <xf numFmtId="0" fontId="26" fillId="2" borderId="2" xfId="0" applyFont="1" applyFill="1" applyBorder="1" applyAlignment="1">
      <alignment horizontal="left" vertical="top" wrapText="1"/>
    </xf>
    <xf numFmtId="0" fontId="26" fillId="7" borderId="4" xfId="0" applyFont="1" applyFill="1" applyBorder="1" applyAlignment="1">
      <alignment horizontal="left" vertical="top" wrapText="1"/>
    </xf>
    <xf numFmtId="0" fontId="26" fillId="7" borderId="6" xfId="0" applyFont="1" applyFill="1" applyBorder="1" applyAlignment="1">
      <alignment horizontal="left" vertical="top" wrapText="1"/>
    </xf>
    <xf numFmtId="0" fontId="11" fillId="0" borderId="4" xfId="0" applyFont="1" applyFill="1" applyBorder="1" applyAlignment="1">
      <alignment horizontal="left" vertical="top" wrapText="1"/>
    </xf>
    <xf numFmtId="0" fontId="11" fillId="0" borderId="6" xfId="0" applyFont="1" applyFill="1" applyBorder="1" applyAlignment="1">
      <alignment horizontal="left" vertical="top" wrapText="1"/>
    </xf>
    <xf numFmtId="0" fontId="65" fillId="0" borderId="5" xfId="0" applyFont="1" applyFill="1" applyBorder="1" applyAlignment="1">
      <alignment horizontal="left" vertical="top" wrapText="1"/>
    </xf>
    <xf numFmtId="0" fontId="55" fillId="0" borderId="9" xfId="0" applyFont="1" applyFill="1" applyBorder="1" applyAlignment="1">
      <alignment horizontal="left" vertical="top" wrapText="1"/>
    </xf>
    <xf numFmtId="0" fontId="55" fillId="0" borderId="14" xfId="0" applyFont="1" applyFill="1" applyBorder="1" applyAlignment="1">
      <alignment horizontal="left" vertical="top" wrapText="1"/>
    </xf>
    <xf numFmtId="0" fontId="5" fillId="3" borderId="4" xfId="0" applyFont="1" applyFill="1" applyBorder="1" applyAlignment="1">
      <alignment horizontal="center" vertical="top" wrapText="1"/>
    </xf>
    <xf numFmtId="0" fontId="5" fillId="3" borderId="6" xfId="0" applyFont="1" applyFill="1" applyBorder="1" applyAlignment="1">
      <alignment horizontal="center" vertical="top" wrapText="1"/>
    </xf>
    <xf numFmtId="0" fontId="5" fillId="3" borderId="2" xfId="0" applyFont="1" applyFill="1" applyBorder="1" applyAlignment="1">
      <alignment horizontal="center" vertical="top" wrapText="1"/>
    </xf>
    <xf numFmtId="0" fontId="5" fillId="2" borderId="4" xfId="0" applyFont="1" applyFill="1" applyBorder="1" applyAlignment="1">
      <alignment horizontal="left" vertical="top" wrapText="1"/>
    </xf>
    <xf numFmtId="0" fontId="5" fillId="2" borderId="6" xfId="0" applyFont="1" applyFill="1" applyBorder="1" applyAlignment="1">
      <alignment horizontal="left" vertical="top" wrapText="1"/>
    </xf>
    <xf numFmtId="0" fontId="11" fillId="0" borderId="2" xfId="0" applyFont="1" applyFill="1" applyBorder="1" applyAlignment="1">
      <alignment horizontal="left" vertical="top" wrapText="1"/>
    </xf>
    <xf numFmtId="0" fontId="65" fillId="0" borderId="9" xfId="0" applyFont="1" applyFill="1" applyBorder="1" applyAlignment="1">
      <alignment horizontal="left" vertical="top" wrapText="1"/>
    </xf>
    <xf numFmtId="0" fontId="65" fillId="0" borderId="14" xfId="0" applyFont="1" applyFill="1" applyBorder="1" applyAlignment="1">
      <alignment horizontal="left" vertical="top" wrapText="1"/>
    </xf>
    <xf numFmtId="0" fontId="5" fillId="2" borderId="2" xfId="0" applyFont="1" applyFill="1" applyBorder="1" applyAlignment="1">
      <alignment horizontal="left" vertical="top" wrapText="1"/>
    </xf>
    <xf numFmtId="0" fontId="26" fillId="7" borderId="2" xfId="0" applyFont="1" applyFill="1" applyBorder="1" applyAlignment="1">
      <alignment horizontal="left" vertical="top" wrapText="1"/>
    </xf>
    <xf numFmtId="0" fontId="5" fillId="8" borderId="4" xfId="0" applyFont="1" applyFill="1" applyBorder="1" applyAlignment="1">
      <alignment horizontal="center" vertical="top" wrapText="1"/>
    </xf>
    <xf numFmtId="0" fontId="5" fillId="8" borderId="6" xfId="0" applyFont="1" applyFill="1" applyBorder="1" applyAlignment="1">
      <alignment horizontal="center" vertical="top" wrapText="1"/>
    </xf>
    <xf numFmtId="0" fontId="5" fillId="8" borderId="2" xfId="0" applyFont="1" applyFill="1" applyBorder="1" applyAlignment="1">
      <alignment horizontal="center" vertical="top" wrapText="1"/>
    </xf>
    <xf numFmtId="0" fontId="66" fillId="0" borderId="5" xfId="0" applyFont="1" applyFill="1" applyBorder="1" applyAlignment="1">
      <alignment horizontal="left" vertical="top" wrapText="1"/>
    </xf>
    <xf numFmtId="0" fontId="26" fillId="7" borderId="1" xfId="0" applyFont="1" applyFill="1" applyBorder="1" applyAlignment="1">
      <alignment horizontal="left" vertical="top" wrapText="1"/>
    </xf>
    <xf numFmtId="0" fontId="26" fillId="2" borderId="1" xfId="0" applyFont="1" applyFill="1" applyBorder="1" applyAlignment="1">
      <alignment horizontal="left" vertical="top" wrapText="1"/>
    </xf>
    <xf numFmtId="0" fontId="64" fillId="0" borderId="5" xfId="0" applyFont="1" applyFill="1" applyBorder="1" applyAlignment="1">
      <alignment horizontal="left" vertical="top" wrapText="1"/>
    </xf>
    <xf numFmtId="0" fontId="2" fillId="0" borderId="0" xfId="0" applyFont="1" applyFill="1" applyBorder="1" applyAlignment="1">
      <alignment horizontal="center" vertical="top" wrapText="1"/>
    </xf>
    <xf numFmtId="0" fontId="5" fillId="4" borderId="9" xfId="0" applyFont="1" applyFill="1" applyBorder="1" applyAlignment="1">
      <alignment horizontal="center" vertical="top" wrapText="1"/>
    </xf>
    <xf numFmtId="0" fontId="5" fillId="4" borderId="0" xfId="0" applyFont="1" applyFill="1" applyBorder="1" applyAlignment="1">
      <alignment horizontal="center" vertical="top" wrapText="1"/>
    </xf>
    <xf numFmtId="0" fontId="5" fillId="2" borderId="9" xfId="0" applyFont="1" applyFill="1" applyBorder="1" applyAlignment="1">
      <alignment horizontal="left" vertical="top" wrapText="1"/>
    </xf>
    <xf numFmtId="0" fontId="5" fillId="2" borderId="0" xfId="0" applyFont="1" applyFill="1" applyBorder="1" applyAlignment="1">
      <alignment horizontal="left" vertical="top" wrapText="1"/>
    </xf>
    <xf numFmtId="0" fontId="65" fillId="0" borderId="1" xfId="0" applyFont="1" applyFill="1" applyBorder="1" applyAlignment="1">
      <alignment horizontal="left" vertical="top" wrapText="1"/>
    </xf>
    <xf numFmtId="0" fontId="75" fillId="0" borderId="1" xfId="0" applyFont="1" applyFill="1" applyBorder="1" applyAlignment="1">
      <alignment horizontal="left" vertical="top" wrapText="1"/>
    </xf>
    <xf numFmtId="0" fontId="26" fillId="0" borderId="1" xfId="0" applyFont="1" applyFill="1" applyBorder="1" applyAlignment="1">
      <alignment horizontal="left" vertical="top" wrapText="1"/>
    </xf>
    <xf numFmtId="0" fontId="11" fillId="0" borderId="4" xfId="0" applyFont="1" applyFill="1" applyBorder="1" applyAlignment="1">
      <alignment vertical="top" wrapText="1"/>
    </xf>
    <xf numFmtId="0" fontId="11" fillId="0" borderId="6" xfId="0" applyFont="1" applyFill="1" applyBorder="1" applyAlignment="1">
      <alignment vertical="top" wrapText="1"/>
    </xf>
    <xf numFmtId="0" fontId="11" fillId="0" borderId="2" xfId="0" applyFont="1" applyFill="1" applyBorder="1" applyAlignment="1">
      <alignment vertical="top" wrapText="1"/>
    </xf>
    <xf numFmtId="0" fontId="5" fillId="2" borderId="1" xfId="0" applyFont="1" applyFill="1" applyBorder="1" applyAlignment="1">
      <alignment horizontal="left" vertical="top" wrapText="1"/>
    </xf>
    <xf numFmtId="0" fontId="65" fillId="0" borderId="4" xfId="0" applyFont="1" applyFill="1" applyBorder="1" applyAlignment="1">
      <alignment horizontal="left" vertical="top" wrapText="1"/>
    </xf>
    <xf numFmtId="0" fontId="11" fillId="2" borderId="4" xfId="0" applyFont="1" applyFill="1" applyBorder="1" applyAlignment="1">
      <alignment horizontal="left" vertical="top" wrapText="1"/>
    </xf>
    <xf numFmtId="0" fontId="11" fillId="2" borderId="6" xfId="0" applyFont="1" applyFill="1" applyBorder="1" applyAlignment="1">
      <alignment horizontal="left" vertical="top" wrapText="1"/>
    </xf>
    <xf numFmtId="0" fontId="11" fillId="2" borderId="2" xfId="0" applyFont="1" applyFill="1" applyBorder="1" applyAlignment="1">
      <alignment horizontal="left" vertical="top" wrapText="1"/>
    </xf>
    <xf numFmtId="164" fontId="65" fillId="0" borderId="5" xfId="0" applyNumberFormat="1" applyFont="1" applyFill="1" applyBorder="1" applyAlignment="1">
      <alignment horizontal="left" vertical="top" wrapText="1"/>
    </xf>
    <xf numFmtId="164" fontId="65" fillId="0" borderId="9" xfId="0" applyNumberFormat="1" applyFont="1" applyFill="1" applyBorder="1" applyAlignment="1">
      <alignment horizontal="left" vertical="top" wrapText="1"/>
    </xf>
    <xf numFmtId="164" fontId="65" fillId="0" borderId="14" xfId="0" applyNumberFormat="1" applyFont="1" applyFill="1" applyBorder="1" applyAlignment="1">
      <alignment horizontal="left" vertical="top" wrapText="1"/>
    </xf>
    <xf numFmtId="0" fontId="5" fillId="2" borderId="4"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2" xfId="0" applyFont="1" applyFill="1" applyBorder="1" applyAlignment="1">
      <alignment horizontal="left" vertical="center" wrapText="1"/>
    </xf>
    <xf numFmtId="0" fontId="11" fillId="2" borderId="1" xfId="0" applyFont="1" applyFill="1" applyBorder="1" applyAlignment="1">
      <alignment horizontal="left" vertical="top" wrapText="1"/>
    </xf>
    <xf numFmtId="0" fontId="65" fillId="16" borderId="1" xfId="0" applyFont="1" applyFill="1" applyBorder="1" applyAlignment="1">
      <alignment horizontal="left" vertical="top" wrapText="1"/>
    </xf>
    <xf numFmtId="0" fontId="75" fillId="16" borderId="1" xfId="0" applyFont="1" applyFill="1" applyBorder="1" applyAlignment="1">
      <alignment horizontal="left" vertical="top" wrapText="1"/>
    </xf>
    <xf numFmtId="0" fontId="36" fillId="2" borderId="4" xfId="0" applyFont="1" applyFill="1" applyBorder="1" applyAlignment="1">
      <alignment horizontal="left" vertical="center" wrapText="1"/>
    </xf>
    <xf numFmtId="0" fontId="36" fillId="2" borderId="6" xfId="0" applyFont="1" applyFill="1" applyBorder="1" applyAlignment="1">
      <alignment horizontal="left" vertical="center" wrapText="1"/>
    </xf>
    <xf numFmtId="0" fontId="36" fillId="2" borderId="2" xfId="0" applyFont="1" applyFill="1" applyBorder="1" applyAlignment="1">
      <alignment horizontal="left" vertical="center" wrapText="1"/>
    </xf>
    <xf numFmtId="0" fontId="48" fillId="0" borderId="9" xfId="0" applyFont="1" applyFill="1" applyBorder="1" applyAlignment="1">
      <alignment horizontal="left" vertical="top" wrapText="1"/>
    </xf>
    <xf numFmtId="0" fontId="48" fillId="0" borderId="14" xfId="0" applyFont="1" applyFill="1" applyBorder="1" applyAlignment="1">
      <alignment horizontal="left" vertical="top" wrapText="1"/>
    </xf>
    <xf numFmtId="0" fontId="5" fillId="5" borderId="4" xfId="0" applyFont="1" applyFill="1" applyBorder="1" applyAlignment="1">
      <alignment horizontal="left" vertical="top" wrapText="1"/>
    </xf>
    <xf numFmtId="0" fontId="5" fillId="5" borderId="6" xfId="0" applyFont="1" applyFill="1" applyBorder="1" applyAlignment="1">
      <alignment horizontal="left" vertical="top" wrapText="1"/>
    </xf>
    <xf numFmtId="0" fontId="5" fillId="5" borderId="2" xfId="0" applyFont="1" applyFill="1" applyBorder="1" applyAlignment="1">
      <alignment horizontal="left" vertical="top" wrapText="1"/>
    </xf>
    <xf numFmtId="0" fontId="5" fillId="4" borderId="4"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65" fillId="2" borderId="5" xfId="0" applyFont="1" applyFill="1" applyBorder="1" applyAlignment="1">
      <alignment horizontal="left" vertical="top" wrapText="1"/>
    </xf>
    <xf numFmtId="0" fontId="65" fillId="2" borderId="9" xfId="0" applyFont="1" applyFill="1" applyBorder="1" applyAlignment="1">
      <alignment horizontal="left" vertical="top" wrapText="1"/>
    </xf>
    <xf numFmtId="0" fontId="65" fillId="2" borderId="14" xfId="0" applyFont="1" applyFill="1" applyBorder="1" applyAlignment="1">
      <alignment horizontal="left" vertical="top" wrapText="1"/>
    </xf>
    <xf numFmtId="0" fontId="65" fillId="0" borderId="5" xfId="0" applyFont="1" applyFill="1" applyBorder="1" applyAlignment="1">
      <alignment horizontal="left" vertical="top"/>
    </xf>
    <xf numFmtId="0" fontId="65" fillId="0" borderId="9" xfId="0" applyFont="1" applyFill="1" applyBorder="1" applyAlignment="1">
      <alignment horizontal="left" vertical="top"/>
    </xf>
    <xf numFmtId="0" fontId="65" fillId="0" borderId="14" xfId="0" applyFont="1" applyFill="1" applyBorder="1" applyAlignment="1">
      <alignment horizontal="left" vertical="top"/>
    </xf>
    <xf numFmtId="0" fontId="42" fillId="0" borderId="9" xfId="0" applyFont="1" applyFill="1" applyBorder="1" applyAlignment="1">
      <alignment horizontal="left" vertical="top" wrapText="1"/>
    </xf>
    <xf numFmtId="0" fontId="42" fillId="0" borderId="14" xfId="0" applyFont="1" applyFill="1" applyBorder="1" applyAlignment="1">
      <alignment horizontal="left" vertical="top" wrapText="1"/>
    </xf>
    <xf numFmtId="0" fontId="42" fillId="2" borderId="5" xfId="0" applyFont="1" applyFill="1" applyBorder="1" applyAlignment="1">
      <alignment horizontal="left" vertical="top" wrapText="1"/>
    </xf>
    <xf numFmtId="0" fontId="42" fillId="2" borderId="9" xfId="0" applyFont="1" applyFill="1" applyBorder="1" applyAlignment="1">
      <alignment horizontal="left" vertical="top" wrapText="1"/>
    </xf>
    <xf numFmtId="0" fontId="42" fillId="2" borderId="14" xfId="0" applyFont="1" applyFill="1" applyBorder="1" applyAlignment="1">
      <alignment horizontal="left" vertical="top" wrapText="1"/>
    </xf>
    <xf numFmtId="0" fontId="66" fillId="0" borderId="9" xfId="0" applyFont="1" applyFill="1" applyBorder="1" applyAlignment="1">
      <alignment horizontal="left" vertical="top" wrapText="1"/>
    </xf>
    <xf numFmtId="0" fontId="66" fillId="0" borderId="14" xfId="0" applyFont="1" applyFill="1" applyBorder="1" applyAlignment="1">
      <alignment horizontal="left" vertical="top" wrapText="1"/>
    </xf>
    <xf numFmtId="0" fontId="66" fillId="0" borderId="5" xfId="0" applyFont="1" applyFill="1" applyBorder="1" applyAlignment="1">
      <alignment horizontal="left" vertical="top"/>
    </xf>
    <xf numFmtId="0" fontId="66" fillId="0" borderId="9" xfId="0" applyFont="1" applyFill="1" applyBorder="1" applyAlignment="1">
      <alignment horizontal="left" vertical="top"/>
    </xf>
    <xf numFmtId="0" fontId="66" fillId="0" borderId="14" xfId="0" applyFont="1" applyFill="1" applyBorder="1" applyAlignment="1">
      <alignment horizontal="left" vertical="top"/>
    </xf>
    <xf numFmtId="0" fontId="51" fillId="2" borderId="9" xfId="0" applyFont="1" applyFill="1" applyBorder="1" applyAlignment="1">
      <alignment horizontal="left" vertical="top" wrapText="1"/>
    </xf>
    <xf numFmtId="0" fontId="51" fillId="2" borderId="14" xfId="0" applyFont="1" applyFill="1" applyBorder="1" applyAlignment="1">
      <alignment horizontal="left" vertical="top" wrapText="1"/>
    </xf>
    <xf numFmtId="0" fontId="43" fillId="2" borderId="4" xfId="0" applyFont="1" applyFill="1" applyBorder="1" applyAlignment="1">
      <alignment horizontal="left" vertical="top" wrapText="1"/>
    </xf>
    <xf numFmtId="0" fontId="43" fillId="2" borderId="6" xfId="0" applyFont="1" applyFill="1" applyBorder="1" applyAlignment="1">
      <alignment horizontal="left" vertical="top" wrapText="1"/>
    </xf>
    <xf numFmtId="0" fontId="43" fillId="2" borderId="2" xfId="0" applyFont="1" applyFill="1" applyBorder="1" applyAlignment="1">
      <alignment horizontal="left" vertical="top" wrapText="1"/>
    </xf>
    <xf numFmtId="0" fontId="42" fillId="2" borderId="11" xfId="0" applyFont="1" applyFill="1" applyBorder="1" applyAlignment="1">
      <alignment horizontal="left" vertical="top" wrapText="1"/>
    </xf>
    <xf numFmtId="0" fontId="42" fillId="2" borderId="12" xfId="0" applyFont="1" applyFill="1" applyBorder="1" applyAlignment="1">
      <alignment horizontal="left" vertical="top" wrapText="1"/>
    </xf>
    <xf numFmtId="0" fontId="42" fillId="2" borderId="13" xfId="0" applyFont="1" applyFill="1" applyBorder="1" applyAlignment="1">
      <alignment horizontal="left" vertical="top" wrapText="1"/>
    </xf>
    <xf numFmtId="0" fontId="48" fillId="2" borderId="11" xfId="0" applyFont="1" applyFill="1" applyBorder="1" applyAlignment="1">
      <alignment horizontal="left" vertical="top" wrapText="1"/>
    </xf>
    <xf numFmtId="0" fontId="48" fillId="2" borderId="12" xfId="0" applyFont="1" applyFill="1" applyBorder="1" applyAlignment="1">
      <alignment horizontal="left" vertical="top" wrapText="1"/>
    </xf>
    <xf numFmtId="0" fontId="48" fillId="2" borderId="13" xfId="0" applyFont="1" applyFill="1" applyBorder="1" applyAlignment="1">
      <alignment horizontal="left" vertical="top" wrapText="1"/>
    </xf>
    <xf numFmtId="0" fontId="48" fillId="2" borderId="3" xfId="0" applyFont="1" applyFill="1" applyBorder="1" applyAlignment="1">
      <alignment horizontal="left" vertical="top" wrapText="1"/>
    </xf>
    <xf numFmtId="0" fontId="48" fillId="2" borderId="10" xfId="0" applyFont="1" applyFill="1" applyBorder="1" applyAlignment="1">
      <alignment horizontal="left" vertical="top" wrapText="1"/>
    </xf>
    <xf numFmtId="0" fontId="48" fillId="2" borderId="7" xfId="0" applyFont="1" applyFill="1" applyBorder="1" applyAlignment="1">
      <alignment horizontal="left" vertical="top" wrapText="1"/>
    </xf>
    <xf numFmtId="0" fontId="48" fillId="2" borderId="3" xfId="0" applyFont="1" applyFill="1" applyBorder="1" applyAlignment="1">
      <alignment horizontal="left" vertical="top"/>
    </xf>
    <xf numFmtId="0" fontId="48" fillId="2" borderId="10" xfId="0" applyFont="1" applyFill="1" applyBorder="1" applyAlignment="1">
      <alignment horizontal="left" vertical="top"/>
    </xf>
    <xf numFmtId="0" fontId="48" fillId="2" borderId="7" xfId="0" applyFont="1" applyFill="1" applyBorder="1" applyAlignment="1">
      <alignment horizontal="left" vertical="top"/>
    </xf>
    <xf numFmtId="0" fontId="50" fillId="2" borderId="3" xfId="0" applyFont="1" applyFill="1" applyBorder="1" applyAlignment="1">
      <alignment horizontal="left" vertical="top" wrapText="1"/>
    </xf>
    <xf numFmtId="0" fontId="42" fillId="2" borderId="3" xfId="0" applyFont="1" applyFill="1" applyBorder="1" applyAlignment="1">
      <alignment horizontal="left" vertical="top" wrapText="1"/>
    </xf>
    <xf numFmtId="0" fontId="42" fillId="2" borderId="10" xfId="0" applyFont="1" applyFill="1" applyBorder="1" applyAlignment="1">
      <alignment horizontal="left" vertical="top" wrapText="1"/>
    </xf>
    <xf numFmtId="0" fontId="42" fillId="2" borderId="7" xfId="0" applyFont="1" applyFill="1" applyBorder="1" applyAlignment="1">
      <alignment horizontal="left" vertical="top" wrapText="1"/>
    </xf>
    <xf numFmtId="0" fontId="51" fillId="2" borderId="3" xfId="0" applyFont="1" applyFill="1" applyBorder="1" applyAlignment="1">
      <alignment horizontal="left" vertical="top" wrapText="1"/>
    </xf>
    <xf numFmtId="0" fontId="51" fillId="2" borderId="10" xfId="0" applyFont="1" applyFill="1" applyBorder="1" applyAlignment="1">
      <alignment horizontal="left" vertical="top" wrapText="1"/>
    </xf>
    <xf numFmtId="0" fontId="51" fillId="2" borderId="7" xfId="0" applyFont="1" applyFill="1" applyBorder="1" applyAlignment="1">
      <alignment horizontal="left" vertical="top" wrapText="1"/>
    </xf>
    <xf numFmtId="0" fontId="44" fillId="2" borderId="3" xfId="0" applyFont="1" applyFill="1" applyBorder="1" applyAlignment="1">
      <alignment horizontal="left" vertical="top"/>
    </xf>
    <xf numFmtId="0" fontId="44" fillId="2" borderId="10" xfId="0" applyFont="1" applyFill="1" applyBorder="1" applyAlignment="1">
      <alignment horizontal="left" vertical="top"/>
    </xf>
    <xf numFmtId="0" fontId="44" fillId="2" borderId="7" xfId="0" applyFont="1" applyFill="1" applyBorder="1" applyAlignment="1">
      <alignment horizontal="left" vertical="top"/>
    </xf>
    <xf numFmtId="0" fontId="50" fillId="2" borderId="10" xfId="0" applyFont="1" applyFill="1" applyBorder="1" applyAlignment="1">
      <alignment horizontal="left" vertical="top" wrapText="1"/>
    </xf>
    <xf numFmtId="0" fontId="50" fillId="2" borderId="7" xfId="0" applyFont="1" applyFill="1" applyBorder="1" applyAlignment="1">
      <alignment horizontal="left" vertical="top" wrapText="1"/>
    </xf>
    <xf numFmtId="164" fontId="42" fillId="2" borderId="3" xfId="0" applyNumberFormat="1" applyFont="1" applyFill="1" applyBorder="1" applyAlignment="1">
      <alignment horizontal="left" vertical="top" wrapText="1"/>
    </xf>
    <xf numFmtId="164" fontId="42" fillId="2" borderId="10" xfId="0" applyNumberFormat="1" applyFont="1" applyFill="1" applyBorder="1" applyAlignment="1">
      <alignment horizontal="left" vertical="top" wrapText="1"/>
    </xf>
    <xf numFmtId="164" fontId="42" fillId="2" borderId="7" xfId="0" applyNumberFormat="1" applyFont="1" applyFill="1" applyBorder="1" applyAlignment="1">
      <alignment horizontal="left" vertical="top" wrapText="1"/>
    </xf>
    <xf numFmtId="0" fontId="24" fillId="0" borderId="9" xfId="0" applyFont="1" applyFill="1" applyBorder="1" applyAlignment="1">
      <alignment horizontal="left" vertical="top" wrapText="1"/>
    </xf>
    <xf numFmtId="0" fontId="2" fillId="0" borderId="9" xfId="0" applyFont="1" applyFill="1" applyBorder="1" applyAlignment="1">
      <alignment horizontal="left" vertical="top" wrapText="1"/>
    </xf>
    <xf numFmtId="0" fontId="5" fillId="2" borderId="4" xfId="0" applyFont="1" applyFill="1" applyBorder="1" applyAlignment="1">
      <alignment horizontal="center" vertical="top" wrapText="1"/>
    </xf>
    <xf numFmtId="0" fontId="5" fillId="2" borderId="6" xfId="0" applyFont="1" applyFill="1" applyBorder="1" applyAlignment="1">
      <alignment horizontal="center" vertical="top" wrapText="1"/>
    </xf>
    <xf numFmtId="0" fontId="5" fillId="2" borderId="2" xfId="0" applyFont="1" applyFill="1" applyBorder="1" applyAlignment="1">
      <alignment horizontal="center" vertical="top" wrapText="1"/>
    </xf>
    <xf numFmtId="0" fontId="20" fillId="2" borderId="1" xfId="0" applyFont="1" applyFill="1" applyBorder="1" applyAlignment="1">
      <alignment horizontal="left" vertical="top" wrapText="1"/>
    </xf>
    <xf numFmtId="164" fontId="26" fillId="2" borderId="3" xfId="0" applyNumberFormat="1" applyFont="1" applyFill="1" applyBorder="1" applyAlignment="1">
      <alignment horizontal="center" vertical="center" wrapText="1"/>
    </xf>
    <xf numFmtId="164" fontId="26" fillId="2" borderId="7" xfId="0" applyNumberFormat="1" applyFont="1" applyFill="1" applyBorder="1" applyAlignment="1">
      <alignment horizontal="center" vertical="center" wrapText="1"/>
    </xf>
    <xf numFmtId="0" fontId="12" fillId="0" borderId="9" xfId="0" applyFont="1" applyFill="1" applyBorder="1" applyAlignment="1">
      <alignment horizontal="left" vertical="top" wrapText="1"/>
    </xf>
    <xf numFmtId="0" fontId="42" fillId="0" borderId="3" xfId="0" applyFont="1" applyFill="1" applyBorder="1" applyAlignment="1">
      <alignment horizontal="left" vertical="top" wrapText="1"/>
    </xf>
    <xf numFmtId="0" fontId="42" fillId="0" borderId="10" xfId="0" applyFont="1" applyFill="1" applyBorder="1" applyAlignment="1">
      <alignment horizontal="left" vertical="top" wrapText="1"/>
    </xf>
    <xf numFmtId="0" fontId="42" fillId="0" borderId="7" xfId="0" applyFont="1" applyFill="1" applyBorder="1" applyAlignment="1">
      <alignment horizontal="left" vertical="top" wrapText="1"/>
    </xf>
    <xf numFmtId="0" fontId="42" fillId="2" borderId="3" xfId="0" applyFont="1" applyFill="1" applyBorder="1" applyAlignment="1">
      <alignment horizontal="center" vertical="center" wrapText="1"/>
    </xf>
    <xf numFmtId="0" fontId="42" fillId="2" borderId="7"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50" fillId="2" borderId="3" xfId="0" applyFont="1" applyFill="1" applyBorder="1" applyAlignment="1">
      <alignment horizontal="left" vertical="top"/>
    </xf>
    <xf numFmtId="0" fontId="50" fillId="2" borderId="10" xfId="0" applyFont="1" applyFill="1" applyBorder="1" applyAlignment="1">
      <alignment horizontal="left" vertical="top"/>
    </xf>
    <xf numFmtId="0" fontId="50" fillId="2" borderId="7" xfId="0" applyFont="1" applyFill="1" applyBorder="1" applyAlignment="1">
      <alignment horizontal="left" vertical="top"/>
    </xf>
    <xf numFmtId="0" fontId="89" fillId="0" borderId="0" xfId="0" applyFont="1" applyFill="1" applyAlignment="1">
      <alignment horizontal="center"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11"/>
  <sheetViews>
    <sheetView tabSelected="1" view="pageBreakPreview" zoomScale="70" zoomScaleNormal="70" zoomScaleSheetLayoutView="70" workbookViewId="0">
      <selection activeCell="K6" sqref="K6"/>
    </sheetView>
  </sheetViews>
  <sheetFormatPr defaultRowHeight="18.75" x14ac:dyDescent="0.3"/>
  <cols>
    <col min="1" max="1" width="46.7109375" style="360" customWidth="1"/>
    <col min="2" max="2" width="21.42578125" style="166" customWidth="1"/>
    <col min="3" max="3" width="18" style="166" customWidth="1"/>
    <col min="4" max="9" width="21.42578125" style="166" customWidth="1"/>
    <col min="10" max="10" width="101.42578125" style="361" customWidth="1"/>
    <col min="11" max="11" width="112" style="208" customWidth="1"/>
    <col min="12" max="42" width="9.140625" style="208"/>
    <col min="43" max="16384" width="9.140625" style="6"/>
  </cols>
  <sheetData>
    <row r="1" spans="1:42" s="297" customFormat="1" ht="18" customHeight="1" x14ac:dyDescent="0.35">
      <c r="A1" s="444"/>
      <c r="B1" s="444"/>
      <c r="C1" s="444"/>
      <c r="D1" s="444"/>
      <c r="E1" s="444"/>
      <c r="F1" s="444"/>
      <c r="G1" s="444"/>
      <c r="H1" s="444"/>
      <c r="I1" s="444"/>
      <c r="J1" s="444"/>
      <c r="K1" s="296"/>
      <c r="L1" s="296"/>
      <c r="M1" s="296"/>
      <c r="N1" s="296"/>
      <c r="O1" s="296"/>
      <c r="P1" s="296"/>
      <c r="Q1" s="296"/>
      <c r="R1" s="296"/>
      <c r="S1" s="296"/>
      <c r="T1" s="296"/>
      <c r="U1" s="296"/>
      <c r="V1" s="296"/>
      <c r="W1" s="296"/>
      <c r="X1" s="296"/>
      <c r="Y1" s="296"/>
      <c r="Z1" s="296"/>
      <c r="AA1" s="296"/>
      <c r="AB1" s="296"/>
      <c r="AC1" s="296"/>
      <c r="AD1" s="296"/>
      <c r="AE1" s="296"/>
      <c r="AF1" s="296"/>
      <c r="AG1" s="296"/>
      <c r="AH1" s="296"/>
      <c r="AI1" s="296"/>
      <c r="AJ1" s="296"/>
      <c r="AK1" s="296"/>
      <c r="AL1" s="296"/>
      <c r="AM1" s="296"/>
      <c r="AN1" s="296"/>
      <c r="AO1" s="296"/>
      <c r="AP1" s="296"/>
    </row>
    <row r="2" spans="1:42" s="297" customFormat="1" ht="18" customHeight="1" x14ac:dyDescent="0.35">
      <c r="A2" s="364"/>
      <c r="B2" s="364"/>
      <c r="C2" s="364"/>
      <c r="D2" s="364"/>
      <c r="E2" s="364"/>
      <c r="F2" s="364"/>
      <c r="G2" s="364"/>
      <c r="H2" s="364"/>
      <c r="I2" s="364"/>
      <c r="J2" s="364"/>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c r="AO2" s="296"/>
      <c r="AP2" s="296"/>
    </row>
    <row r="3" spans="1:42" s="297" customFormat="1" ht="33.75" customHeight="1" x14ac:dyDescent="0.35">
      <c r="A3" s="600" t="s">
        <v>573</v>
      </c>
      <c r="B3" s="600"/>
      <c r="C3" s="600"/>
      <c r="D3" s="600"/>
      <c r="E3" s="600"/>
      <c r="F3" s="600"/>
      <c r="G3" s="600"/>
      <c r="H3" s="600"/>
      <c r="I3" s="600"/>
      <c r="J3" s="600"/>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c r="AO3" s="296"/>
      <c r="AP3" s="296"/>
    </row>
    <row r="4" spans="1:42" s="297" customFormat="1" ht="18" customHeight="1" x14ac:dyDescent="0.35">
      <c r="A4" s="298"/>
      <c r="B4" s="298"/>
      <c r="C4" s="298"/>
      <c r="D4" s="298"/>
      <c r="E4" s="298"/>
      <c r="F4" s="298"/>
      <c r="G4" s="298"/>
      <c r="H4" s="298"/>
      <c r="I4" s="298"/>
      <c r="J4" s="298"/>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AL4" s="296"/>
      <c r="AM4" s="296"/>
      <c r="AN4" s="296"/>
      <c r="AO4" s="296"/>
      <c r="AP4" s="296"/>
    </row>
    <row r="5" spans="1:42" s="301" customFormat="1" ht="18" customHeight="1" x14ac:dyDescent="0.35">
      <c r="A5" s="299"/>
      <c r="B5" s="162"/>
      <c r="C5" s="162"/>
      <c r="D5" s="162"/>
      <c r="E5" s="162"/>
      <c r="F5" s="162"/>
      <c r="G5" s="162"/>
      <c r="H5" s="162"/>
      <c r="I5" s="162"/>
      <c r="J5" s="295" t="s">
        <v>6</v>
      </c>
      <c r="K5" s="300"/>
      <c r="L5" s="300"/>
      <c r="M5" s="300"/>
      <c r="N5" s="300"/>
      <c r="O5" s="300"/>
      <c r="P5" s="300"/>
      <c r="Q5" s="300"/>
      <c r="R5" s="300"/>
      <c r="S5" s="300"/>
      <c r="T5" s="300"/>
      <c r="U5" s="300"/>
      <c r="V5" s="300"/>
      <c r="W5" s="300"/>
      <c r="X5" s="300"/>
      <c r="Y5" s="300"/>
      <c r="Z5" s="300"/>
      <c r="AA5" s="300"/>
      <c r="AB5" s="300"/>
      <c r="AC5" s="300"/>
      <c r="AD5" s="300"/>
      <c r="AE5" s="300"/>
      <c r="AF5" s="300"/>
      <c r="AG5" s="300"/>
      <c r="AH5" s="300"/>
      <c r="AI5" s="300"/>
      <c r="AJ5" s="300"/>
      <c r="AK5" s="300"/>
      <c r="AL5" s="300"/>
      <c r="AM5" s="300"/>
      <c r="AN5" s="300"/>
      <c r="AO5" s="300"/>
      <c r="AP5" s="300"/>
    </row>
    <row r="6" spans="1:42" ht="67.5" customHeight="1" x14ac:dyDescent="0.25">
      <c r="A6" s="445" t="s">
        <v>89</v>
      </c>
      <c r="B6" s="447" t="s">
        <v>221</v>
      </c>
      <c r="C6" s="447" t="s">
        <v>4</v>
      </c>
      <c r="D6" s="447" t="s">
        <v>92</v>
      </c>
      <c r="E6" s="447" t="s">
        <v>23</v>
      </c>
      <c r="F6" s="447" t="s">
        <v>93</v>
      </c>
      <c r="G6" s="447" t="s">
        <v>24</v>
      </c>
      <c r="H6" s="447" t="s">
        <v>94</v>
      </c>
      <c r="I6" s="447" t="s">
        <v>25</v>
      </c>
      <c r="J6" s="439" t="s">
        <v>7</v>
      </c>
    </row>
    <row r="7" spans="1:42" ht="52.5" customHeight="1" x14ac:dyDescent="0.25">
      <c r="A7" s="446"/>
      <c r="B7" s="448"/>
      <c r="C7" s="448"/>
      <c r="D7" s="448"/>
      <c r="E7" s="448"/>
      <c r="F7" s="448"/>
      <c r="G7" s="448"/>
      <c r="H7" s="448"/>
      <c r="I7" s="448"/>
      <c r="J7" s="440"/>
    </row>
    <row r="8" spans="1:42" s="304" customFormat="1" x14ac:dyDescent="0.25">
      <c r="A8" s="302">
        <v>1</v>
      </c>
      <c r="B8" s="163">
        <v>2</v>
      </c>
      <c r="C8" s="163">
        <v>3</v>
      </c>
      <c r="D8" s="163">
        <v>4</v>
      </c>
      <c r="E8" s="163">
        <v>5</v>
      </c>
      <c r="F8" s="163">
        <v>6</v>
      </c>
      <c r="G8" s="163">
        <v>7</v>
      </c>
      <c r="H8" s="163">
        <v>8</v>
      </c>
      <c r="I8" s="163">
        <v>9</v>
      </c>
      <c r="J8" s="186">
        <v>10</v>
      </c>
      <c r="K8" s="303"/>
      <c r="L8" s="303"/>
      <c r="M8" s="303"/>
      <c r="N8" s="303"/>
      <c r="O8" s="303"/>
      <c r="P8" s="303"/>
      <c r="Q8" s="303"/>
      <c r="R8" s="303"/>
      <c r="S8" s="303"/>
      <c r="T8" s="303"/>
      <c r="U8" s="303"/>
      <c r="V8" s="303"/>
      <c r="W8" s="303"/>
      <c r="X8" s="303"/>
      <c r="Y8" s="303"/>
      <c r="Z8" s="303"/>
      <c r="AA8" s="303"/>
      <c r="AB8" s="303"/>
      <c r="AC8" s="303"/>
      <c r="AD8" s="303"/>
      <c r="AE8" s="303"/>
      <c r="AF8" s="303"/>
      <c r="AG8" s="303"/>
      <c r="AH8" s="303"/>
      <c r="AI8" s="303"/>
      <c r="AJ8" s="303"/>
      <c r="AK8" s="303"/>
      <c r="AL8" s="303"/>
      <c r="AM8" s="303"/>
      <c r="AN8" s="303"/>
      <c r="AO8" s="303"/>
      <c r="AP8" s="303"/>
    </row>
    <row r="9" spans="1:42" s="22" customFormat="1" ht="35.25" customHeight="1" x14ac:dyDescent="0.25">
      <c r="A9" s="305" t="s">
        <v>251</v>
      </c>
      <c r="B9" s="59">
        <f>SUM(B10:B14)</f>
        <v>8830084.5129799992</v>
      </c>
      <c r="C9" s="59">
        <f>SUM(C10:C14)</f>
        <v>7969598.8129799962</v>
      </c>
      <c r="D9" s="59">
        <f>C9/B9*100</f>
        <v>90.255068354837249</v>
      </c>
      <c r="E9" s="59">
        <f>SUM(E10:E14)</f>
        <v>7950778.2129799966</v>
      </c>
      <c r="F9" s="59">
        <f>E9/B9*100</f>
        <v>90.041926566983079</v>
      </c>
      <c r="G9" s="59">
        <f>SUM(G10:G14)</f>
        <v>7267692.4129799977</v>
      </c>
      <c r="H9" s="59">
        <f>(G9-G12)/B9*100</f>
        <v>82.306034583210106</v>
      </c>
      <c r="I9" s="59">
        <f>B9-G9</f>
        <v>1562392.1000000015</v>
      </c>
      <c r="J9" s="390" t="s">
        <v>544</v>
      </c>
      <c r="K9" s="217"/>
      <c r="L9" s="217"/>
      <c r="M9" s="217"/>
      <c r="N9" s="217"/>
      <c r="O9" s="217"/>
      <c r="P9" s="217"/>
      <c r="Q9" s="217"/>
      <c r="R9" s="217"/>
      <c r="S9" s="217"/>
      <c r="T9" s="217"/>
      <c r="U9" s="217"/>
      <c r="V9" s="217"/>
      <c r="W9" s="217"/>
      <c r="X9" s="217"/>
      <c r="Y9" s="217"/>
      <c r="Z9" s="217"/>
      <c r="AA9" s="217"/>
      <c r="AB9" s="217"/>
      <c r="AC9" s="217"/>
      <c r="AD9" s="217"/>
      <c r="AE9" s="217"/>
      <c r="AF9" s="217"/>
      <c r="AG9" s="217"/>
      <c r="AH9" s="217"/>
      <c r="AI9" s="217"/>
      <c r="AJ9" s="217"/>
      <c r="AK9" s="217"/>
      <c r="AL9" s="217"/>
      <c r="AM9" s="217"/>
      <c r="AN9" s="217"/>
      <c r="AO9" s="217"/>
      <c r="AP9" s="217"/>
    </row>
    <row r="10" spans="1:42" s="307" customFormat="1" ht="35.25" customHeight="1" x14ac:dyDescent="0.25">
      <c r="A10" s="68" t="s">
        <v>5</v>
      </c>
      <c r="B10" s="59">
        <f>B17+B22</f>
        <v>603841.06532000005</v>
      </c>
      <c r="C10" s="59">
        <f>C17+C22</f>
        <v>602448.32531999995</v>
      </c>
      <c r="D10" s="59">
        <f>C10/B10*100</f>
        <v>99.769353215607808</v>
      </c>
      <c r="E10" s="59">
        <f>E17+E22</f>
        <v>602448.32531999995</v>
      </c>
      <c r="F10" s="59">
        <f>E10/B10*100</f>
        <v>99.769353215607808</v>
      </c>
      <c r="G10" s="59">
        <f>G17+G22</f>
        <v>713439.52532000002</v>
      </c>
      <c r="H10" s="59">
        <f>G10/B10*100</f>
        <v>118.15021638879747</v>
      </c>
      <c r="I10" s="59">
        <f>B10-G10</f>
        <v>-109598.45999999996</v>
      </c>
      <c r="J10" s="391"/>
      <c r="K10" s="306"/>
      <c r="L10" s="306"/>
      <c r="M10" s="306"/>
      <c r="N10" s="306"/>
      <c r="O10" s="306"/>
      <c r="P10" s="306"/>
      <c r="Q10" s="306"/>
      <c r="R10" s="306"/>
      <c r="S10" s="306"/>
      <c r="T10" s="306"/>
      <c r="U10" s="306"/>
      <c r="V10" s="306"/>
      <c r="W10" s="306"/>
      <c r="X10" s="306"/>
      <c r="Y10" s="306"/>
      <c r="Z10" s="306"/>
      <c r="AA10" s="306"/>
      <c r="AB10" s="306"/>
      <c r="AC10" s="306"/>
      <c r="AD10" s="306"/>
      <c r="AE10" s="306"/>
      <c r="AF10" s="306"/>
      <c r="AG10" s="306"/>
      <c r="AH10" s="306"/>
      <c r="AI10" s="306"/>
      <c r="AJ10" s="306"/>
      <c r="AK10" s="306"/>
      <c r="AL10" s="306"/>
      <c r="AM10" s="306"/>
      <c r="AN10" s="306"/>
      <c r="AO10" s="306"/>
      <c r="AP10" s="306"/>
    </row>
    <row r="11" spans="1:42" s="307" customFormat="1" ht="35.25" customHeight="1" x14ac:dyDescent="0.25">
      <c r="A11" s="68" t="s">
        <v>1</v>
      </c>
      <c r="B11" s="59">
        <f>B18+B23</f>
        <v>7898731.0150399981</v>
      </c>
      <c r="C11" s="328">
        <f>C18+C23</f>
        <v>7087454.9550399967</v>
      </c>
      <c r="D11" s="328">
        <f>C11/B11*100</f>
        <v>89.729032949023733</v>
      </c>
      <c r="E11" s="328">
        <f>E18+E23</f>
        <v>7087240.1550399968</v>
      </c>
      <c r="F11" s="328">
        <f>E11/B11*100</f>
        <v>89.726313524858114</v>
      </c>
      <c r="G11" s="328">
        <f>G18+G23</f>
        <v>6317364.855039998</v>
      </c>
      <c r="H11" s="328">
        <f>G11/B11*100</f>
        <v>79.979490920897092</v>
      </c>
      <c r="I11" s="328">
        <f>B11-G11</f>
        <v>1581366.1600000001</v>
      </c>
      <c r="J11" s="391"/>
      <c r="K11" s="306"/>
      <c r="L11" s="306"/>
      <c r="M11" s="306"/>
      <c r="N11" s="306"/>
      <c r="O11" s="306"/>
      <c r="P11" s="306"/>
      <c r="Q11" s="306"/>
      <c r="R11" s="306"/>
      <c r="S11" s="306"/>
      <c r="T11" s="306"/>
      <c r="U11" s="306"/>
      <c r="V11" s="306"/>
      <c r="W11" s="306"/>
      <c r="X11" s="306"/>
      <c r="Y11" s="306"/>
      <c r="Z11" s="306"/>
      <c r="AA11" s="306"/>
      <c r="AB11" s="306"/>
      <c r="AC11" s="306"/>
      <c r="AD11" s="306"/>
      <c r="AE11" s="306"/>
      <c r="AF11" s="306"/>
      <c r="AG11" s="306"/>
      <c r="AH11" s="306"/>
      <c r="AI11" s="306"/>
      <c r="AJ11" s="306"/>
      <c r="AK11" s="306"/>
      <c r="AL11" s="306"/>
      <c r="AM11" s="306"/>
      <c r="AN11" s="306"/>
      <c r="AO11" s="306"/>
      <c r="AP11" s="306"/>
    </row>
    <row r="12" spans="1:42" s="307" customFormat="1" ht="35.25" customHeight="1" x14ac:dyDescent="0.25">
      <c r="A12" s="308" t="s">
        <v>110</v>
      </c>
      <c r="B12" s="441"/>
      <c r="C12" s="442"/>
      <c r="D12" s="442"/>
      <c r="E12" s="442"/>
      <c r="F12" s="443"/>
      <c r="G12" s="57"/>
      <c r="H12" s="441"/>
      <c r="I12" s="443"/>
      <c r="J12" s="391"/>
      <c r="K12" s="306"/>
      <c r="L12" s="306"/>
      <c r="M12" s="306"/>
      <c r="N12" s="306"/>
      <c r="O12" s="306"/>
      <c r="P12" s="306"/>
      <c r="Q12" s="306"/>
      <c r="R12" s="306"/>
      <c r="S12" s="306"/>
      <c r="T12" s="306"/>
      <c r="U12" s="306"/>
      <c r="V12" s="306"/>
      <c r="W12" s="306"/>
      <c r="X12" s="306"/>
      <c r="Y12" s="306"/>
      <c r="Z12" s="306"/>
      <c r="AA12" s="306"/>
      <c r="AB12" s="306"/>
      <c r="AC12" s="306"/>
      <c r="AD12" s="306"/>
      <c r="AE12" s="306"/>
      <c r="AF12" s="306"/>
      <c r="AG12" s="306"/>
      <c r="AH12" s="306"/>
      <c r="AI12" s="306"/>
      <c r="AJ12" s="306"/>
      <c r="AK12" s="306"/>
      <c r="AL12" s="306"/>
      <c r="AM12" s="306"/>
      <c r="AN12" s="306"/>
      <c r="AO12" s="306"/>
      <c r="AP12" s="306"/>
    </row>
    <row r="13" spans="1:42" s="22" customFormat="1" ht="35.25" customHeight="1" x14ac:dyDescent="0.25">
      <c r="A13" s="69" t="s">
        <v>2</v>
      </c>
      <c r="B13" s="57">
        <f>B19+B24</f>
        <v>310017.63262000005</v>
      </c>
      <c r="C13" s="57">
        <f>C19+C24</f>
        <v>262200.73262000002</v>
      </c>
      <c r="D13" s="57">
        <f>C13/B13*100</f>
        <v>84.57607085252117</v>
      </c>
      <c r="E13" s="57">
        <f>E19+E24</f>
        <v>243594.93262000001</v>
      </c>
      <c r="F13" s="57">
        <f>E13/B13*100</f>
        <v>78.57454124829836</v>
      </c>
      <c r="G13" s="57">
        <f>G19+G24</f>
        <v>219393.23262000002</v>
      </c>
      <c r="H13" s="57">
        <f>G13/B13*100</f>
        <v>70.767985280668967</v>
      </c>
      <c r="I13" s="57">
        <f>B13-G13</f>
        <v>90624.400000000023</v>
      </c>
      <c r="J13" s="391"/>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7"/>
      <c r="AN13" s="217"/>
      <c r="AO13" s="217"/>
      <c r="AP13" s="217"/>
    </row>
    <row r="14" spans="1:42" s="22" customFormat="1" ht="35.25" customHeight="1" x14ac:dyDescent="0.25">
      <c r="A14" s="69" t="s">
        <v>3</v>
      </c>
      <c r="B14" s="57">
        <f>B20+B25</f>
        <v>17494.8</v>
      </c>
      <c r="C14" s="57">
        <f>C20+C25</f>
        <v>17494.8</v>
      </c>
      <c r="D14" s="57">
        <f>C14/B14*100</f>
        <v>100</v>
      </c>
      <c r="E14" s="57">
        <f>E20+E25</f>
        <v>17494.8</v>
      </c>
      <c r="F14" s="57">
        <f>E14/B14*100</f>
        <v>100</v>
      </c>
      <c r="G14" s="57">
        <f>G20+G25</f>
        <v>17494.8</v>
      </c>
      <c r="H14" s="57">
        <f>G14/B14*100</f>
        <v>100</v>
      </c>
      <c r="I14" s="57">
        <f>B14-G14</f>
        <v>0</v>
      </c>
      <c r="J14" s="391"/>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c r="AN14" s="217"/>
      <c r="AO14" s="217"/>
      <c r="AP14" s="217"/>
    </row>
    <row r="15" spans="1:42" ht="35.25" customHeight="1" x14ac:dyDescent="0.25">
      <c r="A15" s="291" t="s">
        <v>38</v>
      </c>
      <c r="B15" s="103"/>
      <c r="C15" s="57"/>
      <c r="D15" s="57"/>
      <c r="E15" s="57"/>
      <c r="F15" s="57"/>
      <c r="G15" s="57"/>
      <c r="H15" s="57"/>
      <c r="I15" s="57"/>
      <c r="J15" s="391"/>
    </row>
    <row r="16" spans="1:42" ht="35.25" customHeight="1" x14ac:dyDescent="0.25">
      <c r="A16" s="362" t="s">
        <v>39</v>
      </c>
      <c r="B16" s="363">
        <f>SUM(B17:B20)</f>
        <v>2768980.7</v>
      </c>
      <c r="C16" s="363">
        <f>SUM(C17:C20)</f>
        <v>2187515.9000000004</v>
      </c>
      <c r="D16" s="363">
        <f>C16/B16*100</f>
        <v>79.000763710631873</v>
      </c>
      <c r="E16" s="363">
        <f>SUM(E17:E20)</f>
        <v>2187515.9000000004</v>
      </c>
      <c r="F16" s="363">
        <f>E16/B16*100</f>
        <v>79.000763710631873</v>
      </c>
      <c r="G16" s="363">
        <f>SUM(G17:G20)</f>
        <v>1533963.2</v>
      </c>
      <c r="H16" s="363">
        <f>G16/B16*100</f>
        <v>55.398118159509011</v>
      </c>
      <c r="I16" s="363">
        <f t="shared" ref="I16:I30" si="0">B16-G16</f>
        <v>1235017.5000000002</v>
      </c>
      <c r="J16" s="391"/>
      <c r="K16" s="202"/>
    </row>
    <row r="17" spans="1:42" s="310" customFormat="1" ht="35.25" customHeight="1" x14ac:dyDescent="0.25">
      <c r="A17" s="58" t="s">
        <v>0</v>
      </c>
      <c r="B17" s="175">
        <f>B57+B110+B124+B141+B173+B210+B285+B526+B328+B97+B161</f>
        <v>115023.2</v>
      </c>
      <c r="C17" s="175">
        <f>C57+C110+C124+C141+C173+C210+C285+C320+C526+C328+C97+C422+C161</f>
        <v>115023.2</v>
      </c>
      <c r="D17" s="175">
        <v>0</v>
      </c>
      <c r="E17" s="175">
        <f>E57+E110+E124+E141+E173+E210+E285+E320+E526+E328+E97+E422+E161</f>
        <v>115023.2</v>
      </c>
      <c r="F17" s="175">
        <v>0</v>
      </c>
      <c r="G17" s="175">
        <f>G57+G110+G124+G141+G173+G210+G285+G320+G526+G328+G97+G422+G161</f>
        <v>286101</v>
      </c>
      <c r="H17" s="175">
        <f>G17/B17*100</f>
        <v>248.73329902141484</v>
      </c>
      <c r="I17" s="175">
        <f t="shared" si="0"/>
        <v>-171077.8</v>
      </c>
      <c r="J17" s="391"/>
      <c r="K17" s="309"/>
      <c r="L17" s="309"/>
      <c r="M17" s="309"/>
      <c r="N17" s="309"/>
      <c r="O17" s="309"/>
      <c r="P17" s="309"/>
      <c r="Q17" s="309"/>
      <c r="R17" s="309"/>
      <c r="S17" s="309"/>
      <c r="T17" s="309"/>
      <c r="U17" s="309"/>
      <c r="V17" s="309"/>
      <c r="W17" s="309"/>
      <c r="X17" s="309"/>
      <c r="Y17" s="309"/>
      <c r="Z17" s="309"/>
      <c r="AA17" s="309"/>
      <c r="AB17" s="309"/>
      <c r="AC17" s="309"/>
      <c r="AD17" s="309"/>
      <c r="AE17" s="309"/>
      <c r="AF17" s="309"/>
      <c r="AG17" s="309"/>
      <c r="AH17" s="309"/>
      <c r="AI17" s="309"/>
      <c r="AJ17" s="309"/>
      <c r="AK17" s="309"/>
      <c r="AL17" s="309"/>
      <c r="AM17" s="309"/>
      <c r="AN17" s="309"/>
      <c r="AO17" s="309"/>
      <c r="AP17" s="309"/>
    </row>
    <row r="18" spans="1:42" s="310" customFormat="1" ht="35.25" customHeight="1" x14ac:dyDescent="0.25">
      <c r="A18" s="58" t="s">
        <v>1</v>
      </c>
      <c r="B18" s="175">
        <f>B58+B111+B125+B142+B174+B211+B286+B527+B329+B98+B423+B162</f>
        <v>2541424</v>
      </c>
      <c r="C18" s="175">
        <f>C58+C111+C125+C142+C174+C211+C286+C321+C527+C329+C98+C423+C162</f>
        <v>1989456.7000000002</v>
      </c>
      <c r="D18" s="175">
        <f>C18/B18*100</f>
        <v>78.281180157266178</v>
      </c>
      <c r="E18" s="175">
        <f>E58+E111+E125+E142+E174+E211+E286+E321+E527+E329+E98+E423+E162</f>
        <v>1989456.7000000002</v>
      </c>
      <c r="F18" s="175">
        <f>E18/B18*100</f>
        <v>78.281180157266178</v>
      </c>
      <c r="G18" s="175">
        <f>G58+G111+G125+G142+G174+G211+G286+G321+G527+G329+G98+G423+G162</f>
        <v>1191902</v>
      </c>
      <c r="H18" s="175">
        <f>G18/B18*100</f>
        <v>46.898982617619097</v>
      </c>
      <c r="I18" s="175">
        <f t="shared" si="0"/>
        <v>1349522</v>
      </c>
      <c r="J18" s="391"/>
      <c r="K18" s="309"/>
      <c r="L18" s="309"/>
      <c r="M18" s="309"/>
      <c r="N18" s="309"/>
      <c r="O18" s="309"/>
      <c r="P18" s="309"/>
      <c r="Q18" s="309"/>
      <c r="R18" s="309"/>
      <c r="S18" s="309"/>
      <c r="T18" s="309"/>
      <c r="U18" s="309"/>
      <c r="V18" s="309"/>
      <c r="W18" s="309"/>
      <c r="X18" s="309"/>
      <c r="Y18" s="309"/>
      <c r="Z18" s="309"/>
      <c r="AA18" s="309"/>
      <c r="AB18" s="309"/>
      <c r="AC18" s="309"/>
      <c r="AD18" s="309"/>
      <c r="AE18" s="309"/>
      <c r="AF18" s="309"/>
      <c r="AG18" s="309"/>
      <c r="AH18" s="309"/>
      <c r="AI18" s="309"/>
      <c r="AJ18" s="309"/>
      <c r="AK18" s="309"/>
      <c r="AL18" s="309"/>
      <c r="AM18" s="309"/>
      <c r="AN18" s="309"/>
      <c r="AO18" s="309"/>
      <c r="AP18" s="309"/>
    </row>
    <row r="19" spans="1:42" ht="35.25" customHeight="1" x14ac:dyDescent="0.25">
      <c r="A19" s="60" t="s">
        <v>2</v>
      </c>
      <c r="B19" s="176">
        <f>B59+B112+B126+B143+B175+B212+B287+B528+B330+B99+B424+B163</f>
        <v>112533.50000000001</v>
      </c>
      <c r="C19" s="176">
        <f>C59+C112+C126+C143+C175+C212+C287+C322+C528+C330+C99+C424+C163</f>
        <v>83036</v>
      </c>
      <c r="D19" s="176">
        <f>C19/B19*100</f>
        <v>73.787805409055963</v>
      </c>
      <c r="E19" s="176">
        <f>E59+E112+E126+E143+E175+E212+E287+E322+E528+E330+E99+E424+E163</f>
        <v>83036</v>
      </c>
      <c r="F19" s="176">
        <f>E19/B19*100</f>
        <v>73.787805409055963</v>
      </c>
      <c r="G19" s="176">
        <f>G59+G112+G126+G143+G175+G212+G287+G322+G528+G330+G99+G424+G163</f>
        <v>55960.200000000004</v>
      </c>
      <c r="H19" s="176">
        <f>G19/B19*100</f>
        <v>49.727592228092078</v>
      </c>
      <c r="I19" s="176">
        <f t="shared" si="0"/>
        <v>56573.30000000001</v>
      </c>
      <c r="J19" s="391"/>
    </row>
    <row r="20" spans="1:42" ht="35.25" customHeight="1" x14ac:dyDescent="0.25">
      <c r="A20" s="60" t="s">
        <v>3</v>
      </c>
      <c r="B20" s="176">
        <f>B60+B113+B127+B144+B176+B213+B288+B323+B529+B331+B100+B425+B164</f>
        <v>0</v>
      </c>
      <c r="C20" s="176">
        <f>C60+C113+C127+C144+C176+C213+C288+C323+C529+C331+C100+C425+C164</f>
        <v>0</v>
      </c>
      <c r="D20" s="176">
        <v>0</v>
      </c>
      <c r="E20" s="176">
        <f>E60+E113+E127+E144+E176+E213+E288+E323+E529+E331+E100+E425+E164</f>
        <v>0</v>
      </c>
      <c r="F20" s="176">
        <v>0</v>
      </c>
      <c r="G20" s="176">
        <f>G60+G113+G127+G144+G176+G213+G288+G323+G529+G331+G100+G425+G164</f>
        <v>0</v>
      </c>
      <c r="H20" s="176">
        <v>0</v>
      </c>
      <c r="I20" s="176">
        <f t="shared" si="0"/>
        <v>0</v>
      </c>
      <c r="J20" s="391"/>
    </row>
    <row r="21" spans="1:42" ht="35.25" customHeight="1" x14ac:dyDescent="0.25">
      <c r="A21" s="291" t="s">
        <v>40</v>
      </c>
      <c r="B21" s="59">
        <f>SUM(B22:B25)</f>
        <v>6061103.8129799981</v>
      </c>
      <c r="C21" s="59">
        <f>SUM(C22:C25)</f>
        <v>5782082.9129799958</v>
      </c>
      <c r="D21" s="59">
        <f t="shared" ref="D21:D26" si="1">C21/B21*100</f>
        <v>95.396533228774729</v>
      </c>
      <c r="E21" s="59">
        <f>SUM(E22:E25)</f>
        <v>5763262.3129799962</v>
      </c>
      <c r="F21" s="59">
        <f t="shared" ref="F21:F26" si="2">E21/B21*100</f>
        <v>95.086018831055711</v>
      </c>
      <c r="G21" s="59">
        <f>SUM(G22:G25)</f>
        <v>5733729.2129799975</v>
      </c>
      <c r="H21" s="59">
        <f t="shared" ref="H21:H26" si="3">G21/B21*100</f>
        <v>94.598762698983634</v>
      </c>
      <c r="I21" s="59">
        <f t="shared" si="0"/>
        <v>327374.60000000056</v>
      </c>
      <c r="J21" s="391"/>
    </row>
    <row r="22" spans="1:42" s="310" customFormat="1" ht="35.25" customHeight="1" x14ac:dyDescent="0.25">
      <c r="A22" s="58" t="s">
        <v>0</v>
      </c>
      <c r="B22" s="59">
        <f>B39+B215+B62+B71+B84+B146+B151+B220+B229+B246+B260+B269+B290+B310+B315+B295+B300+B305+B337+B347+B357+B367+B372+B377+B382+B387+B392+B397+B402+B440+B448+B456+B466+B471+B476+B481+B491+B501+B511+B516+B535+B594+B599+B407+B417+B608+B27+B427+B432</f>
        <v>488817.86532000004</v>
      </c>
      <c r="C22" s="59">
        <f>C39+C215+C62+C71+C84+C146+C151+C220+C229+C246+C260+C269+C290+C310+C315+C295+C300+C305+C337+C347+C357+C367+C372+C377+C382+C387+C392+C397+C402+C440+C448+C456+C466+C471+C476+C481+C491+C501+C511+C516+C535+C594+C599+C407+C417+C608+C27+C427+C432</f>
        <v>487425.12531999999</v>
      </c>
      <c r="D22" s="59">
        <f t="shared" si="1"/>
        <v>99.715079971741972</v>
      </c>
      <c r="E22" s="59">
        <f>E39+E215+E62+E71+E84+E146+E151+E220+E229+E246+E260+E269+E290+E310+E315+E295+E300+E305+E337+E347+E357+E367+E372+E377+E382+E387+E392+E397+E402+E440+E448+E456+E466+E471+E476+E481+E491+E501+E511+E516+E535+E594+E599+E407+E417+E608+E27+E427+E432</f>
        <v>487425.12531999999</v>
      </c>
      <c r="F22" s="59">
        <f t="shared" si="2"/>
        <v>99.715079971741972</v>
      </c>
      <c r="G22" s="59">
        <f>G39+G215+G62+G71+G84+G146+G151+G220+G229+G246+G260+G269+G290+G310+G315+G295+G300+G305+G337+G347+G357+G367+G372+G377+G382+G387+G392+G397+G402+G440+G448+G456+G466+G471+G476+G481+G491+G501+G511+G516+G535+G594+G599+G407+G417+G608+G27+G427+G432</f>
        <v>427338.52531999996</v>
      </c>
      <c r="H22" s="59">
        <f t="shared" si="3"/>
        <v>87.42285330349921</v>
      </c>
      <c r="I22" s="59">
        <f t="shared" si="0"/>
        <v>61479.340000000084</v>
      </c>
      <c r="J22" s="391"/>
      <c r="K22" s="309"/>
      <c r="L22" s="309"/>
      <c r="M22" s="309"/>
      <c r="N22" s="309"/>
      <c r="O22" s="309"/>
      <c r="P22" s="309"/>
      <c r="Q22" s="309"/>
      <c r="R22" s="309"/>
      <c r="S22" s="309"/>
      <c r="T22" s="309"/>
      <c r="U22" s="309"/>
      <c r="V22" s="309"/>
      <c r="W22" s="309"/>
      <c r="X22" s="309"/>
      <c r="Y22" s="309"/>
      <c r="Z22" s="309"/>
      <c r="AA22" s="309"/>
      <c r="AB22" s="309"/>
      <c r="AC22" s="309"/>
      <c r="AD22" s="309"/>
      <c r="AE22" s="309"/>
      <c r="AF22" s="309"/>
      <c r="AG22" s="309"/>
      <c r="AH22" s="309"/>
      <c r="AI22" s="309"/>
      <c r="AJ22" s="309"/>
      <c r="AK22" s="309"/>
      <c r="AL22" s="309"/>
      <c r="AM22" s="309"/>
      <c r="AN22" s="309"/>
      <c r="AO22" s="309"/>
      <c r="AP22" s="309"/>
    </row>
    <row r="23" spans="1:42" s="310" customFormat="1" ht="35.25" customHeight="1" x14ac:dyDescent="0.25">
      <c r="A23" s="58" t="s">
        <v>1</v>
      </c>
      <c r="B23" s="59">
        <f>B40+B216+B63+B72+B85+B147+B152+B221+B230+B247+B261+B270+B291+B311+B316+B296+B301+B306+B338+B348+B358+B368+B373+B378+B383+B388+B393+B398+B403+B441+B449+B457+B467+B472+B477+B482+B492+B502+B512+B517+B536+B595+B600+B408+B418+B609+B28+B428+B433+B157</f>
        <v>5357307.0150399981</v>
      </c>
      <c r="C23" s="59">
        <f>C40+C216+C63+C72+C85+C147+C152+C221+C230+C247+C261+C270+C291+C311+C316+C296+C301+C306+C338+C348+C358+C368+C373+C378+C383+C388+C393+C398+C403+C441+C449+C457+C467+C472+C477+C482+C492+C502+C512+C517+C536+C595+C600+C408+C418+C609+C28+C428+C433+C157</f>
        <v>5097998.2550399965</v>
      </c>
      <c r="D23" s="59">
        <f t="shared" si="1"/>
        <v>95.159718133158634</v>
      </c>
      <c r="E23" s="59">
        <f>E40+E216+E63+E72+E85+E147+E152+E221+E230+E247+E261+E270+E291+E311+E316+E296+E301+E306+E338+E348+E358+E368+E373+E378+E383+E388+E393+E398+E403+E441+E449+E457+E467+E472+E477+E482+E492+E502+E512+E517+E536+E595+E600+E408+E418+E609+E28+E428+E433+E157</f>
        <v>5097783.4550399967</v>
      </c>
      <c r="F23" s="59">
        <f t="shared" si="2"/>
        <v>95.155708656020266</v>
      </c>
      <c r="G23" s="59">
        <f>G40+G216+G63+G72+G85+G147+G152+G221+G230+G247+G261+G270+G291+G311+G316+G296+G301+G306+G338+G348+G358+G368+G373+G378+G383+G388+G393+G398+G403+G441+G449+G457+G467+G472+G477+G482+G492+G502+G512+G517+G536+G595+G600+G408+G418+G609+G28+G428+G433+G157</f>
        <v>5125462.855039998</v>
      </c>
      <c r="H23" s="59">
        <f t="shared" si="3"/>
        <v>95.672374957247627</v>
      </c>
      <c r="I23" s="59">
        <f>B23-G23</f>
        <v>231844.16000000015</v>
      </c>
      <c r="J23" s="391"/>
      <c r="K23" s="309"/>
      <c r="L23" s="309"/>
      <c r="M23" s="309"/>
      <c r="N23" s="309"/>
      <c r="O23" s="309"/>
      <c r="P23" s="309"/>
      <c r="Q23" s="309"/>
      <c r="R23" s="309"/>
      <c r="S23" s="309"/>
      <c r="T23" s="309"/>
      <c r="U23" s="309"/>
      <c r="V23" s="309"/>
      <c r="W23" s="309"/>
      <c r="X23" s="309"/>
      <c r="Y23" s="309"/>
      <c r="Z23" s="309"/>
      <c r="AA23" s="309"/>
      <c r="AB23" s="309"/>
      <c r="AC23" s="309"/>
      <c r="AD23" s="309"/>
      <c r="AE23" s="309"/>
      <c r="AF23" s="309"/>
      <c r="AG23" s="309"/>
      <c r="AH23" s="309"/>
      <c r="AI23" s="309"/>
      <c r="AJ23" s="309"/>
      <c r="AK23" s="309"/>
      <c r="AL23" s="309"/>
      <c r="AM23" s="309"/>
      <c r="AN23" s="309"/>
      <c r="AO23" s="309"/>
      <c r="AP23" s="309"/>
    </row>
    <row r="24" spans="1:42" ht="35.25" customHeight="1" x14ac:dyDescent="0.25">
      <c r="A24" s="60" t="s">
        <v>2</v>
      </c>
      <c r="B24" s="57">
        <f>B41+B217+B64+B73+B86+B148+B153+B222+B231+B248+B262+B271+B292+B312+B317+B297+B302+B307+B339+B349+B359+B369+B374+B379+B384+B389+B394+B399+B404+B442+B450+B458+B468+B473+B478+B483+B493+B503+B513+B518+B537+B596+B601+B409+B419+B610+B29+B429+B434</f>
        <v>197484.13262000005</v>
      </c>
      <c r="C24" s="57">
        <f>C41+C217+C64+C73+C86+C148+C153+C222+C231+C248+C262+C271+C292+C312+C317+C297+C302+C307+C339+C349+C359+C369+C374+C379+C384+C389+C394+C399+C404+C442+C450+C458+C468+C473+C478+C483+C493+C503+C513+C518+C537+C596+C601+C409+C419+C610+C29+C429+C434</f>
        <v>179164.73262000005</v>
      </c>
      <c r="D24" s="57">
        <f t="shared" si="1"/>
        <v>90.72360915433633</v>
      </c>
      <c r="E24" s="57">
        <f>E41+E217+E64+E73+E86+E148+E153+E222+E231+E248+E262+E271+E292+E312+E317+E297+E302+E307+E339+E349+E359+E369+E374+E379+E384+E389+E394+E399+E404+E442+E450+E458+E468+E473+E478+E483+E493+E503+E513+E518+E537+E596+E601+E409+E419+E610+E29+E429+E434</f>
        <v>160558.93262000001</v>
      </c>
      <c r="F24" s="57">
        <f t="shared" si="2"/>
        <v>81.302193999022847</v>
      </c>
      <c r="G24" s="57">
        <f>G41+G217+G64+G73+G86+G148+G153+G222+G231+G248+G262+G271+G292+G312+G317+G297+G302+G307+G339+G349+G359+G369+G374+G379+G384+G389+G394+G399+G404+G442+G450+G458+G468+G473+G478+G483+G493+G503+G513+G518+G537+G596+G601+G409+G419+G610+G29+G429+G434</f>
        <v>163433.03262000001</v>
      </c>
      <c r="H24" s="57">
        <f t="shared" si="3"/>
        <v>82.757551430462854</v>
      </c>
      <c r="I24" s="57">
        <f t="shared" si="0"/>
        <v>34051.100000000035</v>
      </c>
      <c r="J24" s="391"/>
    </row>
    <row r="25" spans="1:42" ht="35.25" customHeight="1" x14ac:dyDescent="0.25">
      <c r="A25" s="60" t="s">
        <v>3</v>
      </c>
      <c r="B25" s="57">
        <f>B42+B218+B65+B74+B87+B149+B154+B223+B232+B249+B263+B272+B293+B313+B318+B298+B303+B308+B340+B350+B360+B370+B375+B380+B385+B390+B395+B400+B405+B443+B451+B459+B469+B474+B479+B484+B494+B504+B514+B519+B538+B597+B602+B410+B420+B611+B30+B430+B435</f>
        <v>17494.8</v>
      </c>
      <c r="C25" s="57">
        <f>C42+C218+C65+C74+C87+C149+C154+C223+C232+C249+C263+C272+C293+C313+C318+C298+C303+C308+C340+C350+C360+C370+C375+C380+C385+C390+C395+C400+C405+C443+C451+C459+C469+C474+C479+C484+C494+C504+C514+C519+C538+C597+C602+C410+C420+C611+C30+C430+C435</f>
        <v>17494.8</v>
      </c>
      <c r="D25" s="57">
        <f t="shared" si="1"/>
        <v>100</v>
      </c>
      <c r="E25" s="57">
        <f>E42+E218+E65+E74+E87+E149+E154+E223+E232+E249+E263+E272+E293+E313+E318+E298+E303+E308+E340+E350+E360+E370+E375+E380+E385+E390+E395+E400+E405+E443+E451+E459+E469+E474+E479+E484+E494+E504+E514+E519+E538+E597+E602+E410+E420+E611+E30+E430+E435</f>
        <v>17494.8</v>
      </c>
      <c r="F25" s="57">
        <f t="shared" si="2"/>
        <v>100</v>
      </c>
      <c r="G25" s="57">
        <f>G42+G218+G65+G74+G87+G149+G154+G223+G232+G249+G263+G272+G293+G313+G318+G298+G303+G308+G340+G350+G360+G370+G375+G380+G385+G390+G395+G400+G405+G443+G451+G459+G469+G474+G479+G484+G494+G504+G514+G519+G538+G597+G602+G410+G420+G611+G30+G430+G435</f>
        <v>17494.8</v>
      </c>
      <c r="H25" s="57">
        <f t="shared" si="3"/>
        <v>100</v>
      </c>
      <c r="I25" s="57">
        <f t="shared" si="0"/>
        <v>0</v>
      </c>
      <c r="J25" s="391"/>
    </row>
    <row r="26" spans="1:42" ht="86.25" hidden="1" customHeight="1" x14ac:dyDescent="0.25">
      <c r="A26" s="311" t="s">
        <v>288</v>
      </c>
      <c r="B26" s="59">
        <f>SUM(B27:B30)</f>
        <v>126445.2</v>
      </c>
      <c r="C26" s="59">
        <f>SUM(C27:C30)</f>
        <v>126445.2</v>
      </c>
      <c r="D26" s="59">
        <f t="shared" si="1"/>
        <v>100</v>
      </c>
      <c r="E26" s="59">
        <f>SUM(E27:E30)</f>
        <v>126445.2</v>
      </c>
      <c r="F26" s="59">
        <f t="shared" si="2"/>
        <v>100</v>
      </c>
      <c r="G26" s="59">
        <f>SUM(G27:G30)</f>
        <v>126445.2</v>
      </c>
      <c r="H26" s="59">
        <f t="shared" si="3"/>
        <v>100</v>
      </c>
      <c r="I26" s="59">
        <f t="shared" si="0"/>
        <v>0</v>
      </c>
      <c r="J26" s="391"/>
    </row>
    <row r="27" spans="1:42" s="310" customFormat="1" ht="19.5" hidden="1" x14ac:dyDescent="0.25">
      <c r="A27" s="58" t="s">
        <v>0</v>
      </c>
      <c r="B27" s="59">
        <f>B545+B550+B555+B563+B568+B576+B581+B586</f>
        <v>0</v>
      </c>
      <c r="C27" s="59">
        <f>C545+C550+C555+C563+C568+C576+C581+C586</f>
        <v>0</v>
      </c>
      <c r="D27" s="59">
        <v>0</v>
      </c>
      <c r="E27" s="59">
        <f>E545+E550+E555+E563+E568+E576+E581+E586</f>
        <v>0</v>
      </c>
      <c r="F27" s="59">
        <v>0</v>
      </c>
      <c r="G27" s="59">
        <f>G545+G550+G555+G563+G568+G576+G581+G586</f>
        <v>0</v>
      </c>
      <c r="H27" s="59">
        <v>0</v>
      </c>
      <c r="I27" s="59">
        <f t="shared" si="0"/>
        <v>0</v>
      </c>
      <c r="J27" s="391"/>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309"/>
      <c r="AP27" s="309"/>
    </row>
    <row r="28" spans="1:42" s="310" customFormat="1" ht="19.5" hidden="1" x14ac:dyDescent="0.25">
      <c r="A28" s="58" t="s">
        <v>1</v>
      </c>
      <c r="B28" s="59">
        <f t="shared" ref="B28:C30" si="4">B546+B551+B556+B564+B569+B577+B582+B587</f>
        <v>118858.5</v>
      </c>
      <c r="C28" s="59">
        <f t="shared" si="4"/>
        <v>118858.5</v>
      </c>
      <c r="D28" s="59">
        <f>C28/B28*100</f>
        <v>100</v>
      </c>
      <c r="E28" s="59">
        <f>E546+E551+E556+E564+E569+E577+E582+E587</f>
        <v>118858.5</v>
      </c>
      <c r="F28" s="59">
        <f>E28/B28*100</f>
        <v>100</v>
      </c>
      <c r="G28" s="59">
        <f>G546+G551+G556+G564+G569+G577+G582+G587</f>
        <v>118858.5</v>
      </c>
      <c r="H28" s="59">
        <f>G28/B28*100</f>
        <v>100</v>
      </c>
      <c r="I28" s="59">
        <f t="shared" si="0"/>
        <v>0</v>
      </c>
      <c r="J28" s="391"/>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309"/>
      <c r="AP28" s="309"/>
    </row>
    <row r="29" spans="1:42" hidden="1" x14ac:dyDescent="0.25">
      <c r="A29" s="60" t="s">
        <v>2</v>
      </c>
      <c r="B29" s="57">
        <f t="shared" si="4"/>
        <v>7586.7</v>
      </c>
      <c r="C29" s="57">
        <f t="shared" si="4"/>
        <v>7586.7</v>
      </c>
      <c r="D29" s="57">
        <v>0</v>
      </c>
      <c r="E29" s="57">
        <f>E547+E552+E557+E565+E570+E578+E583+E588</f>
        <v>7586.7</v>
      </c>
      <c r="F29" s="57">
        <v>0</v>
      </c>
      <c r="G29" s="57">
        <f>G547+G552+G557+G565+G570+G578+G583+G588</f>
        <v>7586.7</v>
      </c>
      <c r="H29" s="57">
        <v>0</v>
      </c>
      <c r="I29" s="57">
        <f t="shared" si="0"/>
        <v>0</v>
      </c>
      <c r="J29" s="391"/>
    </row>
    <row r="30" spans="1:42" hidden="1" x14ac:dyDescent="0.25">
      <c r="A30" s="60" t="s">
        <v>3</v>
      </c>
      <c r="B30" s="57">
        <f t="shared" si="4"/>
        <v>0</v>
      </c>
      <c r="C30" s="57">
        <f t="shared" si="4"/>
        <v>0</v>
      </c>
      <c r="D30" s="57">
        <v>0</v>
      </c>
      <c r="E30" s="57">
        <f>E548+E553+E558+E566+E571+E579+E584+E589</f>
        <v>0</v>
      </c>
      <c r="F30" s="57">
        <v>0</v>
      </c>
      <c r="G30" s="57">
        <f>G548+G553+G558+G566+G571+G579+G584+G589</f>
        <v>0</v>
      </c>
      <c r="H30" s="57">
        <v>0</v>
      </c>
      <c r="I30" s="57">
        <f t="shared" si="0"/>
        <v>0</v>
      </c>
      <c r="J30" s="392"/>
    </row>
    <row r="31" spans="1:42" s="273" customFormat="1" x14ac:dyDescent="0.25">
      <c r="A31" s="381" t="s">
        <v>257</v>
      </c>
      <c r="B31" s="382"/>
      <c r="C31" s="382"/>
      <c r="D31" s="382"/>
      <c r="E31" s="382"/>
      <c r="F31" s="382"/>
      <c r="G31" s="382"/>
      <c r="H31" s="382"/>
      <c r="I31" s="382"/>
      <c r="J31" s="383"/>
      <c r="K31" s="272"/>
      <c r="L31" s="272"/>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2"/>
      <c r="AJ31" s="272"/>
      <c r="AK31" s="272"/>
      <c r="AL31" s="272"/>
      <c r="AM31" s="272"/>
      <c r="AN31" s="272"/>
      <c r="AO31" s="272"/>
      <c r="AP31" s="272"/>
    </row>
    <row r="32" spans="1:42" x14ac:dyDescent="0.25">
      <c r="A32" s="384" t="s">
        <v>476</v>
      </c>
      <c r="B32" s="385"/>
      <c r="C32" s="385"/>
      <c r="D32" s="385"/>
      <c r="E32" s="385"/>
      <c r="F32" s="385"/>
      <c r="G32" s="385"/>
      <c r="H32" s="385"/>
      <c r="I32" s="385"/>
      <c r="J32" s="385"/>
    </row>
    <row r="33" spans="1:42" s="275" customFormat="1" x14ac:dyDescent="0.25">
      <c r="A33" s="387" t="s">
        <v>259</v>
      </c>
      <c r="B33" s="388"/>
      <c r="C33" s="388"/>
      <c r="D33" s="388"/>
      <c r="E33" s="388"/>
      <c r="F33" s="388"/>
      <c r="G33" s="388"/>
      <c r="H33" s="388"/>
      <c r="I33" s="388"/>
      <c r="J33" s="389"/>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274"/>
      <c r="AP33" s="274"/>
    </row>
    <row r="34" spans="1:42" x14ac:dyDescent="0.25">
      <c r="A34" s="378" t="s">
        <v>477</v>
      </c>
      <c r="B34" s="379"/>
      <c r="C34" s="379"/>
      <c r="D34" s="379"/>
      <c r="E34" s="379"/>
      <c r="F34" s="379"/>
      <c r="G34" s="379"/>
      <c r="H34" s="379"/>
      <c r="I34" s="379"/>
      <c r="J34" s="380"/>
    </row>
    <row r="35" spans="1:42" s="313" customFormat="1" x14ac:dyDescent="0.25">
      <c r="A35" s="393" t="s">
        <v>141</v>
      </c>
      <c r="B35" s="394"/>
      <c r="C35" s="394"/>
      <c r="D35" s="394"/>
      <c r="E35" s="394"/>
      <c r="F35" s="394"/>
      <c r="G35" s="394"/>
      <c r="H35" s="394"/>
      <c r="I35" s="394"/>
      <c r="J35" s="394"/>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c r="AN35" s="312"/>
      <c r="AO35" s="312"/>
      <c r="AP35" s="312"/>
    </row>
    <row r="36" spans="1:42" s="313" customFormat="1" x14ac:dyDescent="0.25">
      <c r="A36" s="378" t="s">
        <v>222</v>
      </c>
      <c r="B36" s="379"/>
      <c r="C36" s="379"/>
      <c r="D36" s="379"/>
      <c r="E36" s="379"/>
      <c r="F36" s="379"/>
      <c r="G36" s="379"/>
      <c r="H36" s="379"/>
      <c r="I36" s="379"/>
      <c r="J36" s="379"/>
      <c r="K36" s="312"/>
      <c r="L36" s="312"/>
      <c r="M36" s="312"/>
      <c r="N36" s="312"/>
      <c r="O36" s="312"/>
      <c r="P36" s="312"/>
      <c r="Q36" s="312"/>
      <c r="R36" s="312"/>
      <c r="S36" s="312"/>
      <c r="T36" s="312"/>
      <c r="U36" s="312"/>
      <c r="V36" s="312"/>
      <c r="W36" s="312"/>
      <c r="X36" s="312"/>
      <c r="Y36" s="312"/>
      <c r="Z36" s="312"/>
      <c r="AA36" s="312"/>
      <c r="AB36" s="312"/>
      <c r="AC36" s="312"/>
      <c r="AD36" s="312"/>
      <c r="AE36" s="312"/>
      <c r="AF36" s="312"/>
      <c r="AG36" s="312"/>
      <c r="AH36" s="312"/>
      <c r="AI36" s="312"/>
      <c r="AJ36" s="312"/>
      <c r="AK36" s="312"/>
      <c r="AL36" s="312"/>
      <c r="AM36" s="312"/>
      <c r="AN36" s="312"/>
      <c r="AO36" s="312"/>
      <c r="AP36" s="312"/>
    </row>
    <row r="37" spans="1:42" x14ac:dyDescent="0.25">
      <c r="A37" s="420" t="s">
        <v>261</v>
      </c>
      <c r="B37" s="421"/>
      <c r="C37" s="421"/>
      <c r="D37" s="421"/>
      <c r="E37" s="421"/>
      <c r="F37" s="421"/>
      <c r="G37" s="421"/>
      <c r="H37" s="421"/>
      <c r="I37" s="421"/>
      <c r="J37" s="421"/>
    </row>
    <row r="38" spans="1:42" s="316" customFormat="1" ht="132.75" customHeight="1" x14ac:dyDescent="0.25">
      <c r="A38" s="311" t="s">
        <v>46</v>
      </c>
      <c r="B38" s="175">
        <f>SUM(B39:B42)</f>
        <v>26915.1</v>
      </c>
      <c r="C38" s="175">
        <f>SUM(C39:C42)</f>
        <v>26915.1</v>
      </c>
      <c r="D38" s="175">
        <f>C38/B38*100</f>
        <v>100</v>
      </c>
      <c r="E38" s="175">
        <f>SUM(E39:E42)</f>
        <v>26915.1</v>
      </c>
      <c r="F38" s="175">
        <f>E38/B38*100</f>
        <v>100</v>
      </c>
      <c r="G38" s="175">
        <f>SUM(G39:G42)</f>
        <v>26915.1</v>
      </c>
      <c r="H38" s="175">
        <f>G38/B38*100</f>
        <v>100</v>
      </c>
      <c r="I38" s="175">
        <f>B38-G38</f>
        <v>0</v>
      </c>
      <c r="J38" s="390" t="s">
        <v>547</v>
      </c>
      <c r="K38" s="314"/>
      <c r="L38" s="315"/>
      <c r="M38" s="315"/>
      <c r="N38" s="315"/>
      <c r="O38" s="315"/>
      <c r="P38" s="315"/>
      <c r="Q38" s="315"/>
      <c r="R38" s="315"/>
      <c r="S38" s="315"/>
      <c r="T38" s="315"/>
      <c r="U38" s="315"/>
      <c r="V38" s="315"/>
      <c r="W38" s="315"/>
      <c r="X38" s="315"/>
      <c r="Y38" s="315"/>
      <c r="Z38" s="315"/>
      <c r="AA38" s="315"/>
      <c r="AB38" s="315"/>
      <c r="AC38" s="315"/>
      <c r="AD38" s="315"/>
      <c r="AE38" s="315"/>
      <c r="AF38" s="315"/>
      <c r="AG38" s="315"/>
      <c r="AH38" s="315"/>
      <c r="AI38" s="315"/>
      <c r="AJ38" s="315"/>
      <c r="AK38" s="315"/>
      <c r="AL38" s="315"/>
      <c r="AM38" s="315"/>
      <c r="AN38" s="315"/>
      <c r="AO38" s="315"/>
      <c r="AP38" s="315"/>
    </row>
    <row r="39" spans="1:42" s="316" customFormat="1" ht="24" customHeight="1" x14ac:dyDescent="0.25">
      <c r="A39" s="282" t="s">
        <v>0</v>
      </c>
      <c r="B39" s="175">
        <v>0</v>
      </c>
      <c r="C39" s="175">
        <v>0</v>
      </c>
      <c r="D39" s="175">
        <v>0</v>
      </c>
      <c r="E39" s="175">
        <v>0</v>
      </c>
      <c r="F39" s="175">
        <v>0</v>
      </c>
      <c r="G39" s="175">
        <v>0</v>
      </c>
      <c r="H39" s="175">
        <v>0</v>
      </c>
      <c r="I39" s="175">
        <f>B39-G39</f>
        <v>0</v>
      </c>
      <c r="J39" s="391"/>
      <c r="K39" s="315"/>
      <c r="L39" s="315"/>
      <c r="M39" s="315"/>
      <c r="N39" s="315"/>
      <c r="O39" s="315"/>
      <c r="P39" s="315"/>
      <c r="Q39" s="315"/>
      <c r="R39" s="315"/>
      <c r="S39" s="315"/>
      <c r="T39" s="315"/>
      <c r="U39" s="315"/>
      <c r="V39" s="315"/>
      <c r="W39" s="315"/>
      <c r="X39" s="315"/>
      <c r="Y39" s="315"/>
      <c r="Z39" s="315"/>
      <c r="AA39" s="315"/>
      <c r="AB39" s="315"/>
      <c r="AC39" s="315"/>
      <c r="AD39" s="315"/>
      <c r="AE39" s="315"/>
      <c r="AF39" s="315"/>
      <c r="AG39" s="315"/>
      <c r="AH39" s="315"/>
      <c r="AI39" s="315"/>
      <c r="AJ39" s="315"/>
      <c r="AK39" s="315"/>
      <c r="AL39" s="315"/>
      <c r="AM39" s="315"/>
      <c r="AN39" s="315"/>
      <c r="AO39" s="315"/>
      <c r="AP39" s="315"/>
    </row>
    <row r="40" spans="1:42" s="318" customFormat="1" ht="24" customHeight="1" x14ac:dyDescent="0.25">
      <c r="A40" s="66" t="s">
        <v>1</v>
      </c>
      <c r="B40" s="277">
        <v>8855.1</v>
      </c>
      <c r="C40" s="277">
        <v>8855.1</v>
      </c>
      <c r="D40" s="175">
        <f t="shared" ref="D40" si="5">C40/B40*100</f>
        <v>100</v>
      </c>
      <c r="E40" s="277">
        <v>8855.1</v>
      </c>
      <c r="F40" s="175">
        <f t="shared" ref="F40" si="6">E40/B40*100</f>
        <v>100</v>
      </c>
      <c r="G40" s="175">
        <v>8855.1</v>
      </c>
      <c r="H40" s="175">
        <f t="shared" ref="H40" si="7">G40/B40*100</f>
        <v>100</v>
      </c>
      <c r="I40" s="175">
        <f>B40-G40</f>
        <v>0</v>
      </c>
      <c r="J40" s="391"/>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317"/>
      <c r="AM40" s="317"/>
      <c r="AN40" s="317"/>
      <c r="AO40" s="317"/>
      <c r="AP40" s="317"/>
    </row>
    <row r="41" spans="1:42" s="316" customFormat="1" ht="24" customHeight="1" x14ac:dyDescent="0.25">
      <c r="A41" s="67" t="s">
        <v>2</v>
      </c>
      <c r="B41" s="278">
        <v>565.20000000000005</v>
      </c>
      <c r="C41" s="278">
        <v>565.20000000000005</v>
      </c>
      <c r="D41" s="176">
        <f>C41/B41*100</f>
        <v>100</v>
      </c>
      <c r="E41" s="278">
        <v>565.20000000000005</v>
      </c>
      <c r="F41" s="176">
        <f>E41/B41*100</f>
        <v>100</v>
      </c>
      <c r="G41" s="176">
        <v>565.20000000000005</v>
      </c>
      <c r="H41" s="176">
        <f>G41/B41*100</f>
        <v>100</v>
      </c>
      <c r="I41" s="176">
        <f>B41-G41</f>
        <v>0</v>
      </c>
      <c r="J41" s="391"/>
      <c r="K41" s="315"/>
      <c r="L41" s="315"/>
      <c r="M41" s="315"/>
      <c r="N41" s="315"/>
      <c r="O41" s="315"/>
      <c r="P41" s="315"/>
      <c r="Q41" s="315"/>
      <c r="R41" s="315"/>
      <c r="S41" s="315"/>
      <c r="T41" s="315"/>
      <c r="U41" s="315"/>
      <c r="V41" s="315"/>
      <c r="W41" s="315"/>
      <c r="X41" s="315"/>
      <c r="Y41" s="315"/>
      <c r="Z41" s="315"/>
      <c r="AA41" s="315"/>
      <c r="AB41" s="315"/>
      <c r="AC41" s="315"/>
      <c r="AD41" s="315"/>
      <c r="AE41" s="315"/>
      <c r="AF41" s="315"/>
      <c r="AG41" s="315"/>
      <c r="AH41" s="315"/>
      <c r="AI41" s="315"/>
      <c r="AJ41" s="315"/>
      <c r="AK41" s="315"/>
      <c r="AL41" s="315"/>
      <c r="AM41" s="315"/>
      <c r="AN41" s="315"/>
      <c r="AO41" s="315"/>
      <c r="AP41" s="315"/>
    </row>
    <row r="42" spans="1:42" s="316" customFormat="1" ht="24" customHeight="1" x14ac:dyDescent="0.25">
      <c r="A42" s="67" t="s">
        <v>3</v>
      </c>
      <c r="B42" s="278">
        <v>17494.8</v>
      </c>
      <c r="C42" s="278">
        <v>17494.8</v>
      </c>
      <c r="D42" s="176">
        <f>C42/B42*100</f>
        <v>100</v>
      </c>
      <c r="E42" s="278">
        <v>17494.8</v>
      </c>
      <c r="F42" s="176">
        <f>E42/B42*100</f>
        <v>100</v>
      </c>
      <c r="G42" s="176">
        <v>17494.8</v>
      </c>
      <c r="H42" s="176">
        <f>G42/B42*100</f>
        <v>100</v>
      </c>
      <c r="I42" s="176">
        <f>B42-G42</f>
        <v>0</v>
      </c>
      <c r="J42" s="392"/>
      <c r="K42" s="315"/>
      <c r="L42" s="315"/>
      <c r="M42" s="315"/>
      <c r="N42" s="315"/>
      <c r="O42" s="315"/>
      <c r="P42" s="315"/>
      <c r="Q42" s="315"/>
      <c r="R42" s="315"/>
      <c r="S42" s="315"/>
      <c r="T42" s="315"/>
      <c r="U42" s="315"/>
      <c r="V42" s="315"/>
      <c r="W42" s="315"/>
      <c r="X42" s="315"/>
      <c r="Y42" s="315"/>
      <c r="Z42" s="315"/>
      <c r="AA42" s="315"/>
      <c r="AB42" s="315"/>
      <c r="AC42" s="315"/>
      <c r="AD42" s="315"/>
      <c r="AE42" s="315"/>
      <c r="AF42" s="315"/>
      <c r="AG42" s="315"/>
      <c r="AH42" s="315"/>
      <c r="AI42" s="315"/>
      <c r="AJ42" s="315"/>
      <c r="AK42" s="315"/>
      <c r="AL42" s="315"/>
      <c r="AM42" s="315"/>
      <c r="AN42" s="315"/>
      <c r="AO42" s="315"/>
      <c r="AP42" s="315"/>
    </row>
    <row r="43" spans="1:42" s="107" customFormat="1" x14ac:dyDescent="0.25">
      <c r="A43" s="403" t="s">
        <v>258</v>
      </c>
      <c r="B43" s="404"/>
      <c r="C43" s="404"/>
      <c r="D43" s="404"/>
      <c r="E43" s="404"/>
      <c r="F43" s="404"/>
      <c r="G43" s="404"/>
      <c r="H43" s="404"/>
      <c r="I43" s="404"/>
      <c r="J43" s="405"/>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0"/>
      <c r="AK43" s="200"/>
      <c r="AL43" s="200"/>
      <c r="AM43" s="200"/>
      <c r="AN43" s="200"/>
      <c r="AO43" s="200"/>
      <c r="AP43" s="200"/>
    </row>
    <row r="44" spans="1:42" s="107" customFormat="1" x14ac:dyDescent="0.25">
      <c r="A44" s="403" t="s">
        <v>13</v>
      </c>
      <c r="B44" s="404"/>
      <c r="C44" s="404"/>
      <c r="D44" s="404"/>
      <c r="E44" s="404"/>
      <c r="F44" s="404"/>
      <c r="G44" s="404"/>
      <c r="H44" s="404"/>
      <c r="I44" s="404"/>
      <c r="J44" s="405"/>
      <c r="K44" s="200"/>
      <c r="L44" s="200"/>
      <c r="M44" s="200"/>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0"/>
      <c r="AK44" s="200"/>
      <c r="AL44" s="200"/>
      <c r="AM44" s="200"/>
      <c r="AN44" s="200"/>
      <c r="AO44" s="200"/>
      <c r="AP44" s="200"/>
    </row>
    <row r="45" spans="1:42" s="107" customFormat="1" x14ac:dyDescent="0.25">
      <c r="A45" s="403" t="s">
        <v>42</v>
      </c>
      <c r="B45" s="404"/>
      <c r="C45" s="404"/>
      <c r="D45" s="404"/>
      <c r="E45" s="404"/>
      <c r="F45" s="404"/>
      <c r="G45" s="404"/>
      <c r="H45" s="404"/>
      <c r="I45" s="404"/>
      <c r="J45" s="405"/>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200"/>
      <c r="AK45" s="200"/>
      <c r="AL45" s="200"/>
      <c r="AM45" s="200"/>
      <c r="AN45" s="200"/>
      <c r="AO45" s="200"/>
      <c r="AP45" s="200"/>
    </row>
    <row r="46" spans="1:42" x14ac:dyDescent="0.25">
      <c r="A46" s="384" t="s">
        <v>478</v>
      </c>
      <c r="B46" s="385"/>
      <c r="C46" s="385"/>
      <c r="D46" s="385"/>
      <c r="E46" s="385"/>
      <c r="F46" s="385"/>
      <c r="G46" s="385"/>
      <c r="H46" s="385"/>
      <c r="I46" s="385"/>
      <c r="J46" s="386"/>
    </row>
    <row r="47" spans="1:42" s="313" customFormat="1" x14ac:dyDescent="0.25">
      <c r="A47" s="393" t="s">
        <v>141</v>
      </c>
      <c r="B47" s="394"/>
      <c r="C47" s="394"/>
      <c r="D47" s="394"/>
      <c r="E47" s="394"/>
      <c r="F47" s="394"/>
      <c r="G47" s="394"/>
      <c r="H47" s="394"/>
      <c r="I47" s="394"/>
      <c r="J47" s="395"/>
      <c r="K47" s="312"/>
      <c r="L47" s="312"/>
      <c r="M47" s="312"/>
      <c r="N47" s="312"/>
      <c r="O47" s="312"/>
      <c r="P47" s="312"/>
      <c r="Q47" s="312"/>
      <c r="R47" s="312"/>
      <c r="S47" s="312"/>
      <c r="T47" s="312"/>
      <c r="U47" s="312"/>
      <c r="V47" s="312"/>
      <c r="W47" s="312"/>
      <c r="X47" s="312"/>
      <c r="Y47" s="312"/>
      <c r="Z47" s="312"/>
      <c r="AA47" s="312"/>
      <c r="AB47" s="312"/>
      <c r="AC47" s="312"/>
      <c r="AD47" s="312"/>
      <c r="AE47" s="312"/>
      <c r="AF47" s="312"/>
      <c r="AG47" s="312"/>
      <c r="AH47" s="312"/>
      <c r="AI47" s="312"/>
      <c r="AJ47" s="312"/>
      <c r="AK47" s="312"/>
      <c r="AL47" s="312"/>
      <c r="AM47" s="312"/>
      <c r="AN47" s="312"/>
      <c r="AO47" s="312"/>
      <c r="AP47" s="312"/>
    </row>
    <row r="48" spans="1:42" s="313" customFormat="1" x14ac:dyDescent="0.25">
      <c r="A48" s="378" t="s">
        <v>262</v>
      </c>
      <c r="B48" s="379"/>
      <c r="C48" s="379"/>
      <c r="D48" s="379"/>
      <c r="E48" s="379"/>
      <c r="F48" s="379"/>
      <c r="G48" s="379"/>
      <c r="H48" s="379"/>
      <c r="I48" s="379"/>
      <c r="J48" s="380"/>
      <c r="K48" s="312"/>
      <c r="L48" s="312"/>
      <c r="M48" s="312"/>
      <c r="N48" s="312"/>
      <c r="O48" s="312"/>
      <c r="P48" s="312"/>
      <c r="Q48" s="312"/>
      <c r="R48" s="312"/>
      <c r="S48" s="312"/>
      <c r="T48" s="312"/>
      <c r="U48" s="312"/>
      <c r="V48" s="312"/>
      <c r="W48" s="312"/>
      <c r="X48" s="312"/>
      <c r="Y48" s="312"/>
      <c r="Z48" s="312"/>
      <c r="AA48" s="312"/>
      <c r="AB48" s="312"/>
      <c r="AC48" s="312"/>
      <c r="AD48" s="312"/>
      <c r="AE48" s="312"/>
      <c r="AF48" s="312"/>
      <c r="AG48" s="312"/>
      <c r="AH48" s="312"/>
      <c r="AI48" s="312"/>
      <c r="AJ48" s="312"/>
      <c r="AK48" s="312"/>
      <c r="AL48" s="312"/>
      <c r="AM48" s="312"/>
      <c r="AN48" s="312"/>
      <c r="AO48" s="312"/>
      <c r="AP48" s="312"/>
    </row>
    <row r="49" spans="1:42" x14ac:dyDescent="0.25">
      <c r="A49" s="420" t="s">
        <v>261</v>
      </c>
      <c r="B49" s="421"/>
      <c r="C49" s="421"/>
      <c r="D49" s="421"/>
      <c r="E49" s="421"/>
      <c r="F49" s="421"/>
      <c r="G49" s="421"/>
      <c r="H49" s="421"/>
      <c r="I49" s="421"/>
      <c r="J49" s="422"/>
    </row>
    <row r="50" spans="1:42" s="22" customFormat="1" ht="409.5" customHeight="1" x14ac:dyDescent="0.25">
      <c r="A50" s="281" t="s">
        <v>479</v>
      </c>
      <c r="B50" s="175">
        <f>SUM(B51:B54)</f>
        <v>337044</v>
      </c>
      <c r="C50" s="175">
        <f>SUM(C51:C54)</f>
        <v>194038.40000000002</v>
      </c>
      <c r="D50" s="175">
        <f>C50/B50*100</f>
        <v>57.57064359549495</v>
      </c>
      <c r="E50" s="175">
        <f>SUM(E51:E54)</f>
        <v>194038.40000000002</v>
      </c>
      <c r="F50" s="175">
        <f>E50/B50*100</f>
        <v>57.57064359549495</v>
      </c>
      <c r="G50" s="175">
        <f>SUM(G51:G54)</f>
        <v>67880.200000000012</v>
      </c>
      <c r="H50" s="175">
        <f>G50/B50*100</f>
        <v>20.139863044587653</v>
      </c>
      <c r="I50" s="175">
        <f>B50-G50</f>
        <v>269163.8</v>
      </c>
      <c r="J50" s="390" t="s">
        <v>546</v>
      </c>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7"/>
      <c r="AI50" s="217"/>
      <c r="AJ50" s="217"/>
      <c r="AK50" s="217"/>
      <c r="AL50" s="217"/>
      <c r="AM50" s="217"/>
      <c r="AN50" s="217"/>
      <c r="AO50" s="217"/>
      <c r="AP50" s="217"/>
    </row>
    <row r="51" spans="1:42" s="22" customFormat="1" ht="57.75" customHeight="1" x14ac:dyDescent="0.25">
      <c r="A51" s="282" t="s">
        <v>0</v>
      </c>
      <c r="B51" s="175">
        <f t="shared" ref="B51:C54" si="8">B57+B62</f>
        <v>0</v>
      </c>
      <c r="C51" s="175">
        <f t="shared" si="8"/>
        <v>0</v>
      </c>
      <c r="D51" s="175">
        <v>0</v>
      </c>
      <c r="E51" s="175">
        <v>0</v>
      </c>
      <c r="F51" s="175">
        <v>0</v>
      </c>
      <c r="G51" s="175">
        <f>G57+G62</f>
        <v>0</v>
      </c>
      <c r="H51" s="175">
        <v>0</v>
      </c>
      <c r="I51" s="175">
        <f>B51-G51</f>
        <v>0</v>
      </c>
      <c r="J51" s="391"/>
      <c r="K51" s="217"/>
      <c r="L51" s="217"/>
      <c r="M51" s="217"/>
      <c r="N51" s="217"/>
      <c r="O51" s="217"/>
      <c r="P51" s="217"/>
      <c r="Q51" s="217"/>
      <c r="R51" s="217"/>
      <c r="S51" s="217"/>
      <c r="T51" s="217"/>
      <c r="U51" s="217"/>
      <c r="V51" s="217"/>
      <c r="W51" s="217"/>
      <c r="X51" s="217"/>
      <c r="Y51" s="217"/>
      <c r="Z51" s="217"/>
      <c r="AA51" s="217"/>
      <c r="AB51" s="217"/>
      <c r="AC51" s="217"/>
      <c r="AD51" s="217"/>
      <c r="AE51" s="217"/>
      <c r="AF51" s="217"/>
      <c r="AG51" s="217"/>
      <c r="AH51" s="217"/>
      <c r="AI51" s="217"/>
      <c r="AJ51" s="217"/>
      <c r="AK51" s="217"/>
      <c r="AL51" s="217"/>
      <c r="AM51" s="217"/>
      <c r="AN51" s="217"/>
      <c r="AO51" s="217"/>
      <c r="AP51" s="217"/>
    </row>
    <row r="52" spans="1:42" s="22" customFormat="1" ht="57.75" customHeight="1" x14ac:dyDescent="0.25">
      <c r="A52" s="66" t="s">
        <v>1</v>
      </c>
      <c r="B52" s="175">
        <f>B58+B63</f>
        <v>315863.8</v>
      </c>
      <c r="C52" s="175">
        <f>C58+C63</f>
        <v>173263.6</v>
      </c>
      <c r="D52" s="175">
        <f t="shared" ref="D52" si="9">C52/B52*100</f>
        <v>54.853895888037819</v>
      </c>
      <c r="E52" s="175">
        <f>E58+E63</f>
        <v>173263.6</v>
      </c>
      <c r="F52" s="175">
        <f>E52/B52*100</f>
        <v>54.853895888037819</v>
      </c>
      <c r="G52" s="175">
        <f>G58+G63</f>
        <v>50694.3</v>
      </c>
      <c r="H52" s="175">
        <f>G52/B52*100</f>
        <v>16.049417502100592</v>
      </c>
      <c r="I52" s="175">
        <f>B52-G52</f>
        <v>265169.5</v>
      </c>
      <c r="J52" s="391"/>
      <c r="K52" s="217"/>
      <c r="L52" s="217"/>
      <c r="M52" s="217"/>
      <c r="N52" s="217"/>
      <c r="O52" s="217"/>
      <c r="P52" s="217"/>
      <c r="Q52" s="217"/>
      <c r="R52" s="217"/>
      <c r="S52" s="217"/>
      <c r="T52" s="217"/>
      <c r="U52" s="217"/>
      <c r="V52" s="217"/>
      <c r="W52" s="217"/>
      <c r="X52" s="217"/>
      <c r="Y52" s="217"/>
      <c r="Z52" s="217"/>
      <c r="AA52" s="217"/>
      <c r="AB52" s="217"/>
      <c r="AC52" s="217"/>
      <c r="AD52" s="217"/>
      <c r="AE52" s="217"/>
      <c r="AF52" s="217"/>
      <c r="AG52" s="217"/>
      <c r="AH52" s="217"/>
      <c r="AI52" s="217"/>
      <c r="AJ52" s="217"/>
      <c r="AK52" s="217"/>
      <c r="AL52" s="217"/>
      <c r="AM52" s="217"/>
      <c r="AN52" s="217"/>
      <c r="AO52" s="217"/>
      <c r="AP52" s="217"/>
    </row>
    <row r="53" spans="1:42" s="22" customFormat="1" ht="57.75" customHeight="1" x14ac:dyDescent="0.25">
      <c r="A53" s="67" t="s">
        <v>2</v>
      </c>
      <c r="B53" s="176">
        <f>B59+B64</f>
        <v>21180.2</v>
      </c>
      <c r="C53" s="176">
        <f>C59+C64</f>
        <v>20774.800000000003</v>
      </c>
      <c r="D53" s="176">
        <f>C53/B53*100</f>
        <v>98.085948196900887</v>
      </c>
      <c r="E53" s="176">
        <f>E59+E64</f>
        <v>20774.800000000003</v>
      </c>
      <c r="F53" s="176">
        <v>0</v>
      </c>
      <c r="G53" s="176">
        <f>G59+G64</f>
        <v>17185.900000000001</v>
      </c>
      <c r="H53" s="176">
        <f>G53/B53*100</f>
        <v>81.141348995760197</v>
      </c>
      <c r="I53" s="176">
        <f>B53-G53</f>
        <v>3994.2999999999993</v>
      </c>
      <c r="J53" s="391"/>
      <c r="K53" s="217"/>
      <c r="L53" s="217"/>
      <c r="M53" s="217"/>
      <c r="N53" s="217"/>
      <c r="O53" s="217"/>
      <c r="P53" s="217"/>
      <c r="Q53" s="217"/>
      <c r="R53" s="217"/>
      <c r="S53" s="217"/>
      <c r="T53" s="217"/>
      <c r="U53" s="217"/>
      <c r="V53" s="217"/>
      <c r="W53" s="217"/>
      <c r="X53" s="217"/>
      <c r="Y53" s="217"/>
      <c r="Z53" s="217"/>
      <c r="AA53" s="217"/>
      <c r="AB53" s="217"/>
      <c r="AC53" s="217"/>
      <c r="AD53" s="217"/>
      <c r="AE53" s="217"/>
      <c r="AF53" s="217"/>
      <c r="AG53" s="217"/>
      <c r="AH53" s="217"/>
      <c r="AI53" s="217"/>
      <c r="AJ53" s="217"/>
      <c r="AK53" s="217"/>
      <c r="AL53" s="217"/>
      <c r="AM53" s="217"/>
      <c r="AN53" s="217"/>
      <c r="AO53" s="217"/>
      <c r="AP53" s="217"/>
    </row>
    <row r="54" spans="1:42" s="22" customFormat="1" ht="57.75" customHeight="1" x14ac:dyDescent="0.25">
      <c r="A54" s="283" t="s">
        <v>3</v>
      </c>
      <c r="B54" s="176">
        <f t="shared" si="8"/>
        <v>0</v>
      </c>
      <c r="C54" s="176">
        <f t="shared" si="8"/>
        <v>0</v>
      </c>
      <c r="D54" s="176">
        <v>0</v>
      </c>
      <c r="E54" s="176">
        <f>E60+E65</f>
        <v>0</v>
      </c>
      <c r="F54" s="176">
        <v>0</v>
      </c>
      <c r="G54" s="176">
        <f>G60+G65</f>
        <v>0</v>
      </c>
      <c r="H54" s="176">
        <v>0</v>
      </c>
      <c r="I54" s="176">
        <f>B54-G54</f>
        <v>0</v>
      </c>
      <c r="J54" s="392"/>
      <c r="K54" s="217"/>
      <c r="L54" s="217"/>
      <c r="M54" s="217"/>
      <c r="N54" s="217"/>
      <c r="O54" s="217"/>
      <c r="P54" s="217"/>
      <c r="Q54" s="217"/>
      <c r="R54" s="217"/>
      <c r="S54" s="217"/>
      <c r="T54" s="217"/>
      <c r="U54" s="217"/>
      <c r="V54" s="217"/>
      <c r="W54" s="217"/>
      <c r="X54" s="217"/>
      <c r="Y54" s="217"/>
      <c r="Z54" s="217"/>
      <c r="AA54" s="217"/>
      <c r="AB54" s="217"/>
      <c r="AC54" s="217"/>
      <c r="AD54" s="217"/>
      <c r="AE54" s="217"/>
      <c r="AF54" s="217"/>
      <c r="AG54" s="217"/>
      <c r="AH54" s="217"/>
      <c r="AI54" s="217"/>
      <c r="AJ54" s="217"/>
      <c r="AK54" s="217"/>
      <c r="AL54" s="217"/>
      <c r="AM54" s="217"/>
      <c r="AN54" s="217"/>
      <c r="AO54" s="217"/>
      <c r="AP54" s="217"/>
    </row>
    <row r="55" spans="1:42" s="22" customFormat="1" x14ac:dyDescent="0.25">
      <c r="A55" s="291" t="s">
        <v>38</v>
      </c>
      <c r="B55" s="59"/>
      <c r="C55" s="59"/>
      <c r="D55" s="59"/>
      <c r="E55" s="59"/>
      <c r="F55" s="59"/>
      <c r="G55" s="59"/>
      <c r="H55" s="59"/>
      <c r="I55" s="59"/>
      <c r="J55" s="292"/>
      <c r="K55" s="217"/>
      <c r="L55" s="217"/>
      <c r="M55" s="217"/>
      <c r="N55" s="217"/>
      <c r="O55" s="217"/>
      <c r="P55" s="217"/>
      <c r="Q55" s="217"/>
      <c r="R55" s="217"/>
      <c r="S55" s="217"/>
      <c r="T55" s="217"/>
      <c r="U55" s="217"/>
      <c r="V55" s="217"/>
      <c r="W55" s="217"/>
      <c r="X55" s="217"/>
      <c r="Y55" s="217"/>
      <c r="Z55" s="217"/>
      <c r="AA55" s="217"/>
      <c r="AB55" s="217"/>
      <c r="AC55" s="217"/>
      <c r="AD55" s="217"/>
      <c r="AE55" s="217"/>
      <c r="AF55" s="217"/>
      <c r="AG55" s="217"/>
      <c r="AH55" s="217"/>
      <c r="AI55" s="217"/>
      <c r="AJ55" s="217"/>
      <c r="AK55" s="217"/>
      <c r="AL55" s="217"/>
      <c r="AM55" s="217"/>
      <c r="AN55" s="217"/>
      <c r="AO55" s="217"/>
      <c r="AP55" s="217"/>
    </row>
    <row r="56" spans="1:42" s="22" customFormat="1" ht="409.5" customHeight="1" x14ac:dyDescent="0.25">
      <c r="A56" s="362" t="s">
        <v>39</v>
      </c>
      <c r="B56" s="328">
        <f>SUM(B57:B60)</f>
        <v>261003.1</v>
      </c>
      <c r="C56" s="175">
        <f>SUM(C57:C60)</f>
        <v>126158.2</v>
      </c>
      <c r="D56" s="175">
        <f>C56/B56*100</f>
        <v>48.335900991214274</v>
      </c>
      <c r="E56" s="175">
        <f>SUM(E57:E60)</f>
        <v>126158.2</v>
      </c>
      <c r="F56" s="175">
        <f>E56/B56*100</f>
        <v>48.335900991214274</v>
      </c>
      <c r="G56" s="175">
        <f>SUM(G57:G60)</f>
        <v>0</v>
      </c>
      <c r="H56" s="175">
        <f>G56/B56*100</f>
        <v>0</v>
      </c>
      <c r="I56" s="175">
        <f t="shared" ref="I56:I65" si="10">B56-G56</f>
        <v>261003.1</v>
      </c>
      <c r="J56" s="390" t="s">
        <v>548</v>
      </c>
      <c r="K56" s="217"/>
      <c r="L56" s="217"/>
      <c r="M56" s="217"/>
      <c r="N56" s="217"/>
      <c r="O56" s="217"/>
      <c r="P56" s="217"/>
      <c r="Q56" s="217"/>
      <c r="R56" s="217"/>
      <c r="S56" s="217"/>
      <c r="T56" s="217"/>
      <c r="U56" s="217"/>
      <c r="V56" s="217"/>
      <c r="W56" s="217"/>
      <c r="X56" s="217"/>
      <c r="Y56" s="217"/>
      <c r="Z56" s="217"/>
      <c r="AA56" s="217"/>
      <c r="AB56" s="217"/>
      <c r="AC56" s="217"/>
      <c r="AD56" s="217"/>
      <c r="AE56" s="217"/>
      <c r="AF56" s="217"/>
      <c r="AG56" s="217"/>
      <c r="AH56" s="217"/>
      <c r="AI56" s="217"/>
      <c r="AJ56" s="217"/>
      <c r="AK56" s="217"/>
      <c r="AL56" s="217"/>
      <c r="AM56" s="217"/>
      <c r="AN56" s="217"/>
      <c r="AO56" s="217"/>
      <c r="AP56" s="217"/>
    </row>
    <row r="57" spans="1:42" s="22" customFormat="1" ht="61.5" customHeight="1" x14ac:dyDescent="0.25">
      <c r="A57" s="282" t="s">
        <v>0</v>
      </c>
      <c r="B57" s="175">
        <v>0</v>
      </c>
      <c r="C57" s="175">
        <v>0</v>
      </c>
      <c r="D57" s="175">
        <v>0</v>
      </c>
      <c r="E57" s="175">
        <v>0</v>
      </c>
      <c r="F57" s="175">
        <v>0</v>
      </c>
      <c r="G57" s="175">
        <v>0</v>
      </c>
      <c r="H57" s="175">
        <v>0</v>
      </c>
      <c r="I57" s="175">
        <f t="shared" si="10"/>
        <v>0</v>
      </c>
      <c r="J57" s="391"/>
      <c r="K57" s="217"/>
      <c r="L57" s="217"/>
      <c r="M57" s="217"/>
      <c r="N57" s="217"/>
      <c r="O57" s="217"/>
      <c r="P57" s="217"/>
      <c r="Q57" s="217"/>
      <c r="R57" s="217"/>
      <c r="S57" s="217"/>
      <c r="T57" s="217"/>
      <c r="U57" s="217"/>
      <c r="V57" s="217"/>
      <c r="W57" s="217"/>
      <c r="X57" s="217"/>
      <c r="Y57" s="217"/>
      <c r="Z57" s="217"/>
      <c r="AA57" s="217"/>
      <c r="AB57" s="217"/>
      <c r="AC57" s="217"/>
      <c r="AD57" s="217"/>
      <c r="AE57" s="217"/>
      <c r="AF57" s="217"/>
      <c r="AG57" s="217"/>
      <c r="AH57" s="217"/>
      <c r="AI57" s="217"/>
      <c r="AJ57" s="217"/>
      <c r="AK57" s="217"/>
      <c r="AL57" s="217"/>
      <c r="AM57" s="217"/>
      <c r="AN57" s="217"/>
      <c r="AO57" s="217"/>
      <c r="AP57" s="217"/>
    </row>
    <row r="58" spans="1:42" s="22" customFormat="1" ht="61.5" customHeight="1" x14ac:dyDescent="0.25">
      <c r="A58" s="66" t="s">
        <v>1</v>
      </c>
      <c r="B58" s="175">
        <v>257414.2</v>
      </c>
      <c r="C58" s="175">
        <v>122569.3</v>
      </c>
      <c r="D58" s="175">
        <f>C58/B58*100</f>
        <v>47.615593856127589</v>
      </c>
      <c r="E58" s="175">
        <v>122569.3</v>
      </c>
      <c r="F58" s="175">
        <f>E58/B58*100</f>
        <v>47.615593856127589</v>
      </c>
      <c r="G58" s="175">
        <v>0</v>
      </c>
      <c r="H58" s="175">
        <f>G58/B58*100</f>
        <v>0</v>
      </c>
      <c r="I58" s="175">
        <f>B58-G58</f>
        <v>257414.2</v>
      </c>
      <c r="J58" s="391"/>
      <c r="K58" s="217"/>
      <c r="L58" s="217"/>
      <c r="M58" s="217"/>
      <c r="N58" s="217"/>
      <c r="O58" s="217"/>
      <c r="P58" s="217"/>
      <c r="Q58" s="217"/>
      <c r="R58" s="217"/>
      <c r="S58" s="217"/>
      <c r="T58" s="217"/>
      <c r="U58" s="217"/>
      <c r="V58" s="217"/>
      <c r="W58" s="217"/>
      <c r="X58" s="217"/>
      <c r="Y58" s="217"/>
      <c r="Z58" s="217"/>
      <c r="AA58" s="217"/>
      <c r="AB58" s="217"/>
      <c r="AC58" s="217"/>
      <c r="AD58" s="217"/>
      <c r="AE58" s="217"/>
      <c r="AF58" s="217"/>
      <c r="AG58" s="217"/>
      <c r="AH58" s="217"/>
      <c r="AI58" s="217"/>
      <c r="AJ58" s="217"/>
      <c r="AK58" s="217"/>
      <c r="AL58" s="217"/>
      <c r="AM58" s="217"/>
      <c r="AN58" s="217"/>
      <c r="AO58" s="217"/>
      <c r="AP58" s="217"/>
    </row>
    <row r="59" spans="1:42" s="22" customFormat="1" ht="61.5" customHeight="1" x14ac:dyDescent="0.25">
      <c r="A59" s="67" t="s">
        <v>2</v>
      </c>
      <c r="B59" s="176">
        <v>3588.9</v>
      </c>
      <c r="C59" s="176">
        <v>3588.9</v>
      </c>
      <c r="D59" s="175">
        <f t="shared" ref="D59" si="11">C59/B59*100</f>
        <v>100</v>
      </c>
      <c r="E59" s="176">
        <v>3588.9</v>
      </c>
      <c r="F59" s="175">
        <f t="shared" ref="F59" si="12">E59/B59*100</f>
        <v>100</v>
      </c>
      <c r="G59" s="176">
        <v>0</v>
      </c>
      <c r="H59" s="176">
        <v>0</v>
      </c>
      <c r="I59" s="176">
        <f t="shared" si="10"/>
        <v>3588.9</v>
      </c>
      <c r="J59" s="391"/>
      <c r="K59" s="217"/>
      <c r="L59" s="217"/>
      <c r="M59" s="217"/>
      <c r="N59" s="217"/>
      <c r="O59" s="217"/>
      <c r="P59" s="217"/>
      <c r="Q59" s="217"/>
      <c r="R59" s="217"/>
      <c r="S59" s="217"/>
      <c r="T59" s="217"/>
      <c r="U59" s="217"/>
      <c r="V59" s="217"/>
      <c r="W59" s="217"/>
      <c r="X59" s="217"/>
      <c r="Y59" s="217"/>
      <c r="Z59" s="217"/>
      <c r="AA59" s="217"/>
      <c r="AB59" s="217"/>
      <c r="AC59" s="217"/>
      <c r="AD59" s="217"/>
      <c r="AE59" s="217"/>
      <c r="AF59" s="217"/>
      <c r="AG59" s="217"/>
      <c r="AH59" s="217"/>
      <c r="AI59" s="217"/>
      <c r="AJ59" s="217"/>
      <c r="AK59" s="217"/>
      <c r="AL59" s="217"/>
      <c r="AM59" s="217"/>
      <c r="AN59" s="217"/>
      <c r="AO59" s="217"/>
      <c r="AP59" s="217"/>
    </row>
    <row r="60" spans="1:42" s="22" customFormat="1" ht="61.5" customHeight="1" x14ac:dyDescent="0.25">
      <c r="A60" s="67" t="s">
        <v>3</v>
      </c>
      <c r="B60" s="176">
        <v>0</v>
      </c>
      <c r="C60" s="176">
        <v>0</v>
      </c>
      <c r="D60" s="176">
        <v>0</v>
      </c>
      <c r="E60" s="176">
        <v>0</v>
      </c>
      <c r="F60" s="176">
        <v>0</v>
      </c>
      <c r="G60" s="176">
        <v>0</v>
      </c>
      <c r="H60" s="176">
        <v>0</v>
      </c>
      <c r="I60" s="176">
        <f t="shared" si="10"/>
        <v>0</v>
      </c>
      <c r="J60" s="392"/>
      <c r="K60" s="217"/>
      <c r="L60" s="217"/>
      <c r="M60" s="217"/>
      <c r="N60" s="217"/>
      <c r="O60" s="217"/>
      <c r="P60" s="217"/>
      <c r="Q60" s="217"/>
      <c r="R60" s="217"/>
      <c r="S60" s="217"/>
      <c r="T60" s="217"/>
      <c r="U60" s="217"/>
      <c r="V60" s="217"/>
      <c r="W60" s="217"/>
      <c r="X60" s="217"/>
      <c r="Y60" s="217"/>
      <c r="Z60" s="217"/>
      <c r="AA60" s="217"/>
      <c r="AB60" s="217"/>
      <c r="AC60" s="217"/>
      <c r="AD60" s="217"/>
      <c r="AE60" s="217"/>
      <c r="AF60" s="217"/>
      <c r="AG60" s="217"/>
      <c r="AH60" s="217"/>
      <c r="AI60" s="217"/>
      <c r="AJ60" s="217"/>
      <c r="AK60" s="217"/>
      <c r="AL60" s="217"/>
      <c r="AM60" s="217"/>
      <c r="AN60" s="217"/>
      <c r="AO60" s="217"/>
      <c r="AP60" s="217"/>
    </row>
    <row r="61" spans="1:42" s="22" customFormat="1" ht="54.75" customHeight="1" x14ac:dyDescent="0.25">
      <c r="A61" s="365" t="s">
        <v>40</v>
      </c>
      <c r="B61" s="175">
        <f>SUM(B62:B65)</f>
        <v>76040.899999999994</v>
      </c>
      <c r="C61" s="175">
        <f>SUM(C62:C65)</f>
        <v>67880.200000000012</v>
      </c>
      <c r="D61" s="175">
        <f>C61/B61*100</f>
        <v>89.268012345987515</v>
      </c>
      <c r="E61" s="175">
        <f>SUM(E62:E65)</f>
        <v>67880.200000000012</v>
      </c>
      <c r="F61" s="175">
        <f>E61/B61*100</f>
        <v>89.268012345987515</v>
      </c>
      <c r="G61" s="175">
        <f>SUM(G62:G65)</f>
        <v>67880.200000000012</v>
      </c>
      <c r="H61" s="175">
        <f>G61/B61*100</f>
        <v>89.268012345987515</v>
      </c>
      <c r="I61" s="175">
        <f t="shared" si="10"/>
        <v>8160.6999999999825</v>
      </c>
      <c r="J61" s="390" t="s">
        <v>549</v>
      </c>
      <c r="K61" s="217"/>
      <c r="L61" s="217"/>
      <c r="M61" s="217"/>
      <c r="N61" s="217"/>
      <c r="O61" s="217"/>
      <c r="P61" s="217"/>
      <c r="Q61" s="217"/>
      <c r="R61" s="217"/>
      <c r="S61" s="217"/>
      <c r="T61" s="217"/>
      <c r="U61" s="217"/>
      <c r="V61" s="217"/>
      <c r="W61" s="217"/>
      <c r="X61" s="217"/>
      <c r="Y61" s="217"/>
      <c r="Z61" s="217"/>
      <c r="AA61" s="217"/>
      <c r="AB61" s="217"/>
      <c r="AC61" s="217"/>
      <c r="AD61" s="217"/>
      <c r="AE61" s="217"/>
      <c r="AF61" s="217"/>
      <c r="AG61" s="217"/>
      <c r="AH61" s="217"/>
      <c r="AI61" s="217"/>
      <c r="AJ61" s="217"/>
      <c r="AK61" s="217"/>
      <c r="AL61" s="217"/>
      <c r="AM61" s="217"/>
      <c r="AN61" s="217"/>
      <c r="AO61" s="217"/>
      <c r="AP61" s="217"/>
    </row>
    <row r="62" spans="1:42" s="22" customFormat="1" ht="19.5" x14ac:dyDescent="0.25">
      <c r="A62" s="66" t="s">
        <v>0</v>
      </c>
      <c r="B62" s="175">
        <v>0</v>
      </c>
      <c r="C62" s="175">
        <v>0</v>
      </c>
      <c r="D62" s="175">
        <v>0</v>
      </c>
      <c r="E62" s="175">
        <v>0</v>
      </c>
      <c r="F62" s="175">
        <v>0</v>
      </c>
      <c r="G62" s="175">
        <v>0</v>
      </c>
      <c r="H62" s="175">
        <v>0</v>
      </c>
      <c r="I62" s="175">
        <f t="shared" si="10"/>
        <v>0</v>
      </c>
      <c r="J62" s="391"/>
      <c r="K62" s="217"/>
      <c r="L62" s="217"/>
      <c r="M62" s="217"/>
      <c r="N62" s="217"/>
      <c r="O62" s="217"/>
      <c r="P62" s="217"/>
      <c r="Q62" s="217"/>
      <c r="R62" s="217"/>
      <c r="S62" s="217"/>
      <c r="T62" s="217"/>
      <c r="U62" s="217"/>
      <c r="V62" s="217"/>
      <c r="W62" s="217"/>
      <c r="X62" s="217"/>
      <c r="Y62" s="217"/>
      <c r="Z62" s="217"/>
      <c r="AA62" s="217"/>
      <c r="AB62" s="217"/>
      <c r="AC62" s="217"/>
      <c r="AD62" s="217"/>
      <c r="AE62" s="217"/>
      <c r="AF62" s="217"/>
      <c r="AG62" s="217"/>
      <c r="AH62" s="217"/>
      <c r="AI62" s="217"/>
      <c r="AJ62" s="217"/>
      <c r="AK62" s="217"/>
      <c r="AL62" s="217"/>
      <c r="AM62" s="217"/>
      <c r="AN62" s="217"/>
      <c r="AO62" s="217"/>
      <c r="AP62" s="217"/>
    </row>
    <row r="63" spans="1:42" s="22" customFormat="1" ht="19.5" x14ac:dyDescent="0.25">
      <c r="A63" s="66" t="s">
        <v>1</v>
      </c>
      <c r="B63" s="175">
        <v>58449.599999999999</v>
      </c>
      <c r="C63" s="175">
        <v>50694.3</v>
      </c>
      <c r="D63" s="175">
        <f>C63/B63*100</f>
        <v>86.731645725548162</v>
      </c>
      <c r="E63" s="175">
        <v>50694.3</v>
      </c>
      <c r="F63" s="175">
        <f>E63/B63*100</f>
        <v>86.731645725548162</v>
      </c>
      <c r="G63" s="175">
        <v>50694.3</v>
      </c>
      <c r="H63" s="175">
        <f>G63/B63*100</f>
        <v>86.731645725548162</v>
      </c>
      <c r="I63" s="175">
        <f t="shared" si="10"/>
        <v>7755.2999999999956</v>
      </c>
      <c r="J63" s="391"/>
      <c r="K63" s="217"/>
      <c r="L63" s="217"/>
      <c r="M63" s="217"/>
      <c r="N63" s="217"/>
      <c r="O63" s="217"/>
      <c r="P63" s="217"/>
      <c r="Q63" s="217"/>
      <c r="R63" s="217"/>
      <c r="S63" s="217"/>
      <c r="T63" s="217"/>
      <c r="U63" s="217"/>
      <c r="V63" s="217"/>
      <c r="W63" s="217"/>
      <c r="X63" s="217"/>
      <c r="Y63" s="217"/>
      <c r="Z63" s="217"/>
      <c r="AA63" s="217"/>
      <c r="AB63" s="217"/>
      <c r="AC63" s="217"/>
      <c r="AD63" s="217"/>
      <c r="AE63" s="217"/>
      <c r="AF63" s="217"/>
      <c r="AG63" s="217"/>
      <c r="AH63" s="217"/>
      <c r="AI63" s="217"/>
      <c r="AJ63" s="217"/>
      <c r="AK63" s="217"/>
      <c r="AL63" s="217"/>
      <c r="AM63" s="217"/>
      <c r="AN63" s="217"/>
      <c r="AO63" s="217"/>
      <c r="AP63" s="217"/>
    </row>
    <row r="64" spans="1:42" s="22" customFormat="1" x14ac:dyDescent="0.25">
      <c r="A64" s="67" t="s">
        <v>2</v>
      </c>
      <c r="B64" s="176">
        <v>17591.3</v>
      </c>
      <c r="C64" s="176">
        <v>17185.900000000001</v>
      </c>
      <c r="D64" s="175">
        <f t="shared" ref="D64" si="13">C64/B64*100</f>
        <v>97.695451728979677</v>
      </c>
      <c r="E64" s="176">
        <v>17185.900000000001</v>
      </c>
      <c r="F64" s="176">
        <v>0</v>
      </c>
      <c r="G64" s="176">
        <v>17185.900000000001</v>
      </c>
      <c r="H64" s="176">
        <v>0</v>
      </c>
      <c r="I64" s="176">
        <f t="shared" si="10"/>
        <v>405.39999999999782</v>
      </c>
      <c r="J64" s="391"/>
      <c r="K64" s="217"/>
      <c r="L64" s="217"/>
      <c r="M64" s="217"/>
      <c r="N64" s="217"/>
      <c r="O64" s="217"/>
      <c r="P64" s="217"/>
      <c r="Q64" s="217"/>
      <c r="R64" s="217"/>
      <c r="S64" s="217"/>
      <c r="T64" s="217"/>
      <c r="U64" s="217"/>
      <c r="V64" s="217"/>
      <c r="W64" s="217"/>
      <c r="X64" s="217"/>
      <c r="Y64" s="217"/>
      <c r="Z64" s="217"/>
      <c r="AA64" s="217"/>
      <c r="AB64" s="217"/>
      <c r="AC64" s="217"/>
      <c r="AD64" s="217"/>
      <c r="AE64" s="217"/>
      <c r="AF64" s="217"/>
      <c r="AG64" s="217"/>
      <c r="AH64" s="217"/>
      <c r="AI64" s="217"/>
      <c r="AJ64" s="217"/>
      <c r="AK64" s="217"/>
      <c r="AL64" s="217"/>
      <c r="AM64" s="217"/>
      <c r="AN64" s="217"/>
      <c r="AO64" s="217"/>
      <c r="AP64" s="217"/>
    </row>
    <row r="65" spans="1:42" x14ac:dyDescent="0.25">
      <c r="A65" s="283" t="s">
        <v>3</v>
      </c>
      <c r="B65" s="176">
        <v>0</v>
      </c>
      <c r="C65" s="176">
        <v>0</v>
      </c>
      <c r="D65" s="176">
        <v>0</v>
      </c>
      <c r="E65" s="176">
        <v>0</v>
      </c>
      <c r="F65" s="176">
        <v>0</v>
      </c>
      <c r="G65" s="176">
        <v>0</v>
      </c>
      <c r="H65" s="176">
        <v>0</v>
      </c>
      <c r="I65" s="176">
        <f t="shared" si="10"/>
        <v>0</v>
      </c>
      <c r="J65" s="392"/>
    </row>
    <row r="66" spans="1:42" x14ac:dyDescent="0.25">
      <c r="A66" s="384" t="s">
        <v>480</v>
      </c>
      <c r="B66" s="385"/>
      <c r="C66" s="385"/>
      <c r="D66" s="385"/>
      <c r="E66" s="385"/>
      <c r="F66" s="385"/>
      <c r="G66" s="385"/>
      <c r="H66" s="385"/>
      <c r="I66" s="385"/>
      <c r="J66" s="386"/>
    </row>
    <row r="67" spans="1:42" s="313" customFormat="1" x14ac:dyDescent="0.25">
      <c r="A67" s="393" t="s">
        <v>141</v>
      </c>
      <c r="B67" s="394"/>
      <c r="C67" s="394"/>
      <c r="D67" s="394"/>
      <c r="E67" s="394"/>
      <c r="F67" s="394"/>
      <c r="G67" s="394"/>
      <c r="H67" s="394"/>
      <c r="I67" s="394"/>
      <c r="J67" s="395"/>
      <c r="K67" s="312"/>
      <c r="L67" s="312"/>
      <c r="M67" s="312"/>
      <c r="N67" s="312"/>
      <c r="O67" s="312"/>
      <c r="P67" s="312"/>
      <c r="Q67" s="312"/>
      <c r="R67" s="312"/>
      <c r="S67" s="312"/>
      <c r="T67" s="312"/>
      <c r="U67" s="312"/>
      <c r="V67" s="312"/>
      <c r="W67" s="312"/>
      <c r="X67" s="312"/>
      <c r="Y67" s="312"/>
      <c r="Z67" s="312"/>
      <c r="AA67" s="312"/>
      <c r="AB67" s="312"/>
      <c r="AC67" s="312"/>
      <c r="AD67" s="312"/>
      <c r="AE67" s="312"/>
      <c r="AF67" s="312"/>
      <c r="AG67" s="312"/>
      <c r="AH67" s="312"/>
      <c r="AI67" s="312"/>
      <c r="AJ67" s="312"/>
      <c r="AK67" s="312"/>
      <c r="AL67" s="312"/>
      <c r="AM67" s="312"/>
      <c r="AN67" s="312"/>
      <c r="AO67" s="312"/>
      <c r="AP67" s="312"/>
    </row>
    <row r="68" spans="1:42" s="313" customFormat="1" x14ac:dyDescent="0.25">
      <c r="A68" s="378" t="s">
        <v>316</v>
      </c>
      <c r="B68" s="379"/>
      <c r="C68" s="379"/>
      <c r="D68" s="379"/>
      <c r="E68" s="379"/>
      <c r="F68" s="379"/>
      <c r="G68" s="379"/>
      <c r="H68" s="379"/>
      <c r="I68" s="379"/>
      <c r="J68" s="380"/>
      <c r="K68" s="312"/>
      <c r="L68" s="312"/>
      <c r="M68" s="312"/>
      <c r="N68" s="312"/>
      <c r="O68" s="312"/>
      <c r="P68" s="312"/>
      <c r="Q68" s="312"/>
      <c r="R68" s="312"/>
      <c r="S68" s="312"/>
      <c r="T68" s="312"/>
      <c r="U68" s="312"/>
      <c r="V68" s="312"/>
      <c r="W68" s="312"/>
      <c r="X68" s="312"/>
      <c r="Y68" s="312"/>
      <c r="Z68" s="312"/>
      <c r="AA68" s="312"/>
      <c r="AB68" s="312"/>
      <c r="AC68" s="312"/>
      <c r="AD68" s="312"/>
      <c r="AE68" s="312"/>
      <c r="AF68" s="312"/>
      <c r="AG68" s="312"/>
      <c r="AH68" s="312"/>
      <c r="AI68" s="312"/>
      <c r="AJ68" s="312"/>
      <c r="AK68" s="312"/>
      <c r="AL68" s="312"/>
      <c r="AM68" s="312"/>
      <c r="AN68" s="312"/>
      <c r="AO68" s="312"/>
      <c r="AP68" s="312"/>
    </row>
    <row r="69" spans="1:42" x14ac:dyDescent="0.25">
      <c r="A69" s="420" t="s">
        <v>261</v>
      </c>
      <c r="B69" s="421"/>
      <c r="C69" s="421"/>
      <c r="D69" s="421"/>
      <c r="E69" s="421"/>
      <c r="F69" s="421"/>
      <c r="G69" s="421"/>
      <c r="H69" s="421"/>
      <c r="I69" s="421"/>
      <c r="J69" s="422"/>
    </row>
    <row r="70" spans="1:42" ht="151.5" customHeight="1" x14ac:dyDescent="0.25">
      <c r="A70" s="365" t="s">
        <v>317</v>
      </c>
      <c r="B70" s="175">
        <f>SUM(B71:B74)</f>
        <v>21200</v>
      </c>
      <c r="C70" s="175">
        <f>SUM(C71:C74)</f>
        <v>18400</v>
      </c>
      <c r="D70" s="175">
        <f>C70/B70*100</f>
        <v>86.79245283018868</v>
      </c>
      <c r="E70" s="175">
        <f>SUM(E71:E74)</f>
        <v>18171.5</v>
      </c>
      <c r="F70" s="175">
        <f>E70/B70*100</f>
        <v>85.714622641509436</v>
      </c>
      <c r="G70" s="175">
        <f>SUM(G71:G74)</f>
        <v>18171.5</v>
      </c>
      <c r="H70" s="175">
        <f>G70/B70*100</f>
        <v>85.714622641509436</v>
      </c>
      <c r="I70" s="175">
        <f>B70-G70</f>
        <v>3028.5</v>
      </c>
      <c r="J70" s="390" t="s">
        <v>481</v>
      </c>
    </row>
    <row r="71" spans="1:42" ht="19.5" x14ac:dyDescent="0.25">
      <c r="A71" s="66" t="s">
        <v>0</v>
      </c>
      <c r="B71" s="175">
        <v>0</v>
      </c>
      <c r="C71" s="175">
        <v>0</v>
      </c>
      <c r="D71" s="175">
        <v>0</v>
      </c>
      <c r="E71" s="175">
        <v>0</v>
      </c>
      <c r="F71" s="175">
        <v>0</v>
      </c>
      <c r="G71" s="175">
        <v>0</v>
      </c>
      <c r="H71" s="175">
        <v>0</v>
      </c>
      <c r="I71" s="175">
        <f>B71-G71</f>
        <v>0</v>
      </c>
      <c r="J71" s="391"/>
    </row>
    <row r="72" spans="1:42" ht="19.5" x14ac:dyDescent="0.25">
      <c r="A72" s="66" t="s">
        <v>1</v>
      </c>
      <c r="B72" s="175">
        <v>19928</v>
      </c>
      <c r="C72" s="175">
        <v>17296</v>
      </c>
      <c r="D72" s="175">
        <f>C72/B72*100</f>
        <v>86.79245283018868</v>
      </c>
      <c r="E72" s="175">
        <v>17081.2</v>
      </c>
      <c r="F72" s="175">
        <f>E72/B72*100</f>
        <v>85.714572460859102</v>
      </c>
      <c r="G72" s="175">
        <v>17081.2</v>
      </c>
      <c r="H72" s="175">
        <f>G72/B72*100</f>
        <v>85.714572460859102</v>
      </c>
      <c r="I72" s="175">
        <f>B72-G72</f>
        <v>2846.7999999999993</v>
      </c>
      <c r="J72" s="391"/>
    </row>
    <row r="73" spans="1:42" x14ac:dyDescent="0.25">
      <c r="A73" s="67" t="s">
        <v>2</v>
      </c>
      <c r="B73" s="176">
        <v>1272</v>
      </c>
      <c r="C73" s="176">
        <v>1104</v>
      </c>
      <c r="D73" s="175">
        <f>C73/B73*100</f>
        <v>86.79245283018868</v>
      </c>
      <c r="E73" s="176">
        <v>1090.3</v>
      </c>
      <c r="F73" s="175">
        <f>E73/B73*100</f>
        <v>85.715408805031444</v>
      </c>
      <c r="G73" s="176">
        <v>1090.3</v>
      </c>
      <c r="H73" s="176">
        <f>G73/B73*100</f>
        <v>85.715408805031444</v>
      </c>
      <c r="I73" s="176">
        <f>B73-G73</f>
        <v>181.70000000000005</v>
      </c>
      <c r="J73" s="391"/>
    </row>
    <row r="74" spans="1:42" x14ac:dyDescent="0.25">
      <c r="A74" s="67" t="s">
        <v>3</v>
      </c>
      <c r="B74" s="176">
        <v>0</v>
      </c>
      <c r="C74" s="176">
        <v>0</v>
      </c>
      <c r="D74" s="176">
        <v>0</v>
      </c>
      <c r="E74" s="176">
        <v>0</v>
      </c>
      <c r="F74" s="176">
        <v>0</v>
      </c>
      <c r="G74" s="176">
        <v>0</v>
      </c>
      <c r="H74" s="176">
        <v>0</v>
      </c>
      <c r="I74" s="176">
        <f>B74-G74</f>
        <v>0</v>
      </c>
      <c r="J74" s="392"/>
    </row>
    <row r="75" spans="1:42" s="34" customFormat="1" x14ac:dyDescent="0.25">
      <c r="A75" s="403" t="s">
        <v>258</v>
      </c>
      <c r="B75" s="404"/>
      <c r="C75" s="404"/>
      <c r="D75" s="404"/>
      <c r="E75" s="404"/>
      <c r="F75" s="404"/>
      <c r="G75" s="404"/>
      <c r="H75" s="404"/>
      <c r="I75" s="404"/>
      <c r="J75" s="405"/>
      <c r="K75" s="201"/>
      <c r="L75" s="201"/>
      <c r="M75" s="201"/>
      <c r="N75" s="201"/>
      <c r="O75" s="201"/>
      <c r="P75" s="201"/>
      <c r="Q75" s="201"/>
      <c r="R75" s="201"/>
      <c r="S75" s="201"/>
      <c r="T75" s="201"/>
      <c r="U75" s="201"/>
      <c r="V75" s="201"/>
      <c r="W75" s="201"/>
      <c r="X75" s="201"/>
      <c r="Y75" s="201"/>
      <c r="Z75" s="201"/>
      <c r="AA75" s="201"/>
      <c r="AB75" s="201"/>
      <c r="AC75" s="201"/>
      <c r="AD75" s="201"/>
      <c r="AE75" s="201"/>
      <c r="AF75" s="201"/>
      <c r="AG75" s="201"/>
      <c r="AH75" s="201"/>
      <c r="AI75" s="201"/>
      <c r="AJ75" s="201"/>
      <c r="AK75" s="201"/>
      <c r="AL75" s="201"/>
      <c r="AM75" s="201"/>
      <c r="AN75" s="201"/>
      <c r="AO75" s="201"/>
      <c r="AP75" s="201"/>
    </row>
    <row r="76" spans="1:42" s="34" customFormat="1" x14ac:dyDescent="0.25">
      <c r="A76" s="403" t="s">
        <v>11</v>
      </c>
      <c r="B76" s="404"/>
      <c r="C76" s="404"/>
      <c r="D76" s="404"/>
      <c r="E76" s="404"/>
      <c r="F76" s="404"/>
      <c r="G76" s="404"/>
      <c r="H76" s="404"/>
      <c r="I76" s="404"/>
      <c r="J76" s="405"/>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row>
    <row r="77" spans="1:42" s="34" customFormat="1" x14ac:dyDescent="0.25">
      <c r="A77" s="403" t="s">
        <v>218</v>
      </c>
      <c r="B77" s="404"/>
      <c r="C77" s="404"/>
      <c r="D77" s="404"/>
      <c r="E77" s="404"/>
      <c r="F77" s="404"/>
      <c r="G77" s="404"/>
      <c r="H77" s="404"/>
      <c r="I77" s="404"/>
      <c r="J77" s="405"/>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row>
    <row r="78" spans="1:42" x14ac:dyDescent="0.25">
      <c r="A78" s="384" t="s">
        <v>482</v>
      </c>
      <c r="B78" s="385"/>
      <c r="C78" s="385"/>
      <c r="D78" s="385"/>
      <c r="E78" s="385"/>
      <c r="F78" s="385"/>
      <c r="G78" s="385"/>
      <c r="H78" s="385"/>
      <c r="I78" s="385"/>
      <c r="J78" s="386"/>
    </row>
    <row r="79" spans="1:42" s="275" customFormat="1" x14ac:dyDescent="0.25">
      <c r="A79" s="387" t="s">
        <v>8</v>
      </c>
      <c r="B79" s="388"/>
      <c r="C79" s="388"/>
      <c r="D79" s="388"/>
      <c r="E79" s="388"/>
      <c r="F79" s="388"/>
      <c r="G79" s="388"/>
      <c r="H79" s="388"/>
      <c r="I79" s="388"/>
      <c r="J79" s="389"/>
      <c r="K79" s="274"/>
      <c r="L79" s="274"/>
      <c r="M79" s="274"/>
      <c r="N79" s="274"/>
      <c r="O79" s="274"/>
      <c r="P79" s="274"/>
      <c r="Q79" s="274"/>
      <c r="R79" s="274"/>
      <c r="S79" s="274"/>
      <c r="T79" s="274"/>
      <c r="U79" s="274"/>
      <c r="V79" s="274"/>
      <c r="W79" s="274"/>
      <c r="X79" s="274"/>
      <c r="Y79" s="274"/>
      <c r="Z79" s="274"/>
      <c r="AA79" s="274"/>
      <c r="AB79" s="274"/>
      <c r="AC79" s="274"/>
      <c r="AD79" s="274"/>
      <c r="AE79" s="274"/>
      <c r="AF79" s="274"/>
      <c r="AG79" s="274"/>
      <c r="AH79" s="274"/>
      <c r="AI79" s="274"/>
      <c r="AJ79" s="274"/>
      <c r="AK79" s="274"/>
      <c r="AL79" s="274"/>
      <c r="AM79" s="274"/>
      <c r="AN79" s="274"/>
      <c r="AO79" s="274"/>
      <c r="AP79" s="274"/>
    </row>
    <row r="80" spans="1:42" s="310" customFormat="1" x14ac:dyDescent="0.25">
      <c r="A80" s="384" t="s">
        <v>483</v>
      </c>
      <c r="B80" s="385"/>
      <c r="C80" s="385"/>
      <c r="D80" s="385"/>
      <c r="E80" s="385"/>
      <c r="F80" s="385"/>
      <c r="G80" s="385"/>
      <c r="H80" s="385"/>
      <c r="I80" s="385"/>
      <c r="J80" s="386"/>
      <c r="K80" s="309"/>
      <c r="L80" s="309"/>
      <c r="M80" s="309"/>
      <c r="N80" s="309"/>
      <c r="O80" s="309"/>
      <c r="P80" s="309"/>
      <c r="Q80" s="309"/>
      <c r="R80" s="309"/>
      <c r="S80" s="309"/>
      <c r="T80" s="309"/>
      <c r="U80" s="309"/>
      <c r="V80" s="309"/>
      <c r="W80" s="309"/>
      <c r="X80" s="309"/>
      <c r="Y80" s="309"/>
      <c r="Z80" s="309"/>
      <c r="AA80" s="309"/>
      <c r="AB80" s="309"/>
      <c r="AC80" s="309"/>
      <c r="AD80" s="309"/>
      <c r="AE80" s="309"/>
      <c r="AF80" s="309"/>
      <c r="AG80" s="309"/>
      <c r="AH80" s="309"/>
      <c r="AI80" s="309"/>
      <c r="AJ80" s="309"/>
      <c r="AK80" s="309"/>
      <c r="AL80" s="309"/>
      <c r="AM80" s="309"/>
      <c r="AN80" s="309"/>
      <c r="AO80" s="309"/>
      <c r="AP80" s="309"/>
    </row>
    <row r="81" spans="1:42" s="36" customFormat="1" x14ac:dyDescent="0.25">
      <c r="A81" s="377" t="s">
        <v>12</v>
      </c>
      <c r="B81" s="399"/>
      <c r="C81" s="399"/>
      <c r="D81" s="399"/>
      <c r="E81" s="399"/>
      <c r="F81" s="399"/>
      <c r="G81" s="399"/>
      <c r="H81" s="399"/>
      <c r="I81" s="399"/>
      <c r="J81" s="400"/>
      <c r="K81" s="202"/>
      <c r="L81" s="202"/>
      <c r="M81" s="202"/>
      <c r="N81" s="202"/>
      <c r="O81" s="202"/>
      <c r="P81" s="202"/>
      <c r="Q81" s="202"/>
      <c r="R81" s="202"/>
      <c r="S81" s="202"/>
      <c r="T81" s="202"/>
      <c r="U81" s="202"/>
      <c r="V81" s="202"/>
      <c r="W81" s="202"/>
      <c r="X81" s="202"/>
      <c r="Y81" s="202"/>
      <c r="Z81" s="202"/>
      <c r="AA81" s="202"/>
      <c r="AB81" s="202"/>
      <c r="AC81" s="202"/>
      <c r="AD81" s="202"/>
      <c r="AE81" s="202"/>
      <c r="AF81" s="202"/>
      <c r="AG81" s="202"/>
      <c r="AH81" s="202"/>
      <c r="AI81" s="202"/>
      <c r="AJ81" s="202"/>
      <c r="AK81" s="202"/>
      <c r="AL81" s="202"/>
      <c r="AM81" s="202"/>
      <c r="AN81" s="202"/>
      <c r="AO81" s="202"/>
      <c r="AP81" s="202"/>
    </row>
    <row r="82" spans="1:42" s="37" customFormat="1" x14ac:dyDescent="0.25">
      <c r="A82" s="420" t="s">
        <v>219</v>
      </c>
      <c r="B82" s="421"/>
      <c r="C82" s="421"/>
      <c r="D82" s="421"/>
      <c r="E82" s="421"/>
      <c r="F82" s="421"/>
      <c r="G82" s="421"/>
      <c r="H82" s="421"/>
      <c r="I82" s="421"/>
      <c r="J82" s="422"/>
      <c r="K82" s="203"/>
      <c r="L82" s="203"/>
      <c r="M82" s="203"/>
      <c r="N82" s="203"/>
      <c r="O82" s="203"/>
      <c r="P82" s="203"/>
      <c r="Q82" s="203"/>
      <c r="R82" s="203"/>
      <c r="S82" s="203"/>
      <c r="T82" s="203"/>
      <c r="U82" s="203"/>
      <c r="V82" s="203"/>
      <c r="W82" s="203"/>
      <c r="X82" s="203"/>
      <c r="Y82" s="203"/>
      <c r="Z82" s="203"/>
      <c r="AA82" s="203"/>
      <c r="AB82" s="203"/>
      <c r="AC82" s="203"/>
      <c r="AD82" s="203"/>
      <c r="AE82" s="203"/>
      <c r="AF82" s="203"/>
      <c r="AG82" s="203"/>
      <c r="AH82" s="203"/>
      <c r="AI82" s="203"/>
      <c r="AJ82" s="203"/>
      <c r="AK82" s="203"/>
      <c r="AL82" s="203"/>
      <c r="AM82" s="203"/>
      <c r="AN82" s="203"/>
      <c r="AO82" s="203"/>
      <c r="AP82" s="203"/>
    </row>
    <row r="83" spans="1:42" ht="409.5" customHeight="1" x14ac:dyDescent="0.25">
      <c r="A83" s="281" t="s">
        <v>458</v>
      </c>
      <c r="B83" s="175">
        <f>SUM(B84:B87)</f>
        <v>131556.4</v>
      </c>
      <c r="C83" s="175">
        <f>SUM(C84:C87)</f>
        <v>131556.4</v>
      </c>
      <c r="D83" s="175">
        <f>C83/B83*100</f>
        <v>100</v>
      </c>
      <c r="E83" s="175">
        <f>SUM(E84:E87)</f>
        <v>131556.4</v>
      </c>
      <c r="F83" s="175">
        <f>E83/B83*100</f>
        <v>100</v>
      </c>
      <c r="G83" s="175">
        <f>SUM(G84:G87)</f>
        <v>131556.4</v>
      </c>
      <c r="H83" s="175">
        <f>G83/B83*100</f>
        <v>100</v>
      </c>
      <c r="I83" s="175">
        <f>B83-G83</f>
        <v>0</v>
      </c>
      <c r="J83" s="390" t="s">
        <v>545</v>
      </c>
      <c r="K83" s="375"/>
    </row>
    <row r="84" spans="1:42" ht="36.75" customHeight="1" x14ac:dyDescent="0.25">
      <c r="A84" s="73" t="s">
        <v>0</v>
      </c>
      <c r="B84" s="175">
        <v>102581.7</v>
      </c>
      <c r="C84" s="175">
        <v>102581.7</v>
      </c>
      <c r="D84" s="175">
        <f>C84/B84*100</f>
        <v>100</v>
      </c>
      <c r="E84" s="175">
        <v>102581.7</v>
      </c>
      <c r="F84" s="175">
        <f>E84/B84*100</f>
        <v>100</v>
      </c>
      <c r="G84" s="175">
        <v>102581.7</v>
      </c>
      <c r="H84" s="175">
        <f>G84/B84*100</f>
        <v>100</v>
      </c>
      <c r="I84" s="175">
        <f>B84-G84</f>
        <v>0</v>
      </c>
      <c r="J84" s="391"/>
      <c r="K84" s="375"/>
    </row>
    <row r="85" spans="1:42" ht="36.75" customHeight="1" x14ac:dyDescent="0.25">
      <c r="A85" s="73" t="s">
        <v>1</v>
      </c>
      <c r="B85" s="175">
        <v>27672.2</v>
      </c>
      <c r="C85" s="175">
        <v>27672.2</v>
      </c>
      <c r="D85" s="175">
        <f>C85/B85*100</f>
        <v>100</v>
      </c>
      <c r="E85" s="175">
        <v>27672.2</v>
      </c>
      <c r="F85" s="175">
        <f>E85/B85*100</f>
        <v>100</v>
      </c>
      <c r="G85" s="175">
        <v>27672.2</v>
      </c>
      <c r="H85" s="175">
        <f>G85/B85*100</f>
        <v>100</v>
      </c>
      <c r="I85" s="175">
        <f>B85-G85</f>
        <v>0</v>
      </c>
      <c r="J85" s="391"/>
      <c r="K85" s="375"/>
    </row>
    <row r="86" spans="1:42" ht="36.75" customHeight="1" x14ac:dyDescent="0.25">
      <c r="A86" s="245" t="s">
        <v>2</v>
      </c>
      <c r="B86" s="176">
        <v>1302.5</v>
      </c>
      <c r="C86" s="176">
        <v>1302.5</v>
      </c>
      <c r="D86" s="176">
        <f>C86/B86*100</f>
        <v>100</v>
      </c>
      <c r="E86" s="176">
        <v>1302.5</v>
      </c>
      <c r="F86" s="176">
        <f>E86/B86*100</f>
        <v>100</v>
      </c>
      <c r="G86" s="176">
        <v>1302.5</v>
      </c>
      <c r="H86" s="176">
        <f>G86/B86*100</f>
        <v>100</v>
      </c>
      <c r="I86" s="176">
        <f>B86-G86</f>
        <v>0</v>
      </c>
      <c r="J86" s="391"/>
      <c r="K86" s="375"/>
    </row>
    <row r="87" spans="1:42" ht="36.75" customHeight="1" x14ac:dyDescent="0.25">
      <c r="A87" s="285" t="s">
        <v>3</v>
      </c>
      <c r="B87" s="176">
        <v>0</v>
      </c>
      <c r="C87" s="176">
        <v>0</v>
      </c>
      <c r="D87" s="176">
        <v>0</v>
      </c>
      <c r="E87" s="176">
        <v>0</v>
      </c>
      <c r="F87" s="176">
        <v>0</v>
      </c>
      <c r="G87" s="176">
        <v>0</v>
      </c>
      <c r="H87" s="176">
        <v>0</v>
      </c>
      <c r="I87" s="176">
        <f>B87-G87</f>
        <v>0</v>
      </c>
      <c r="J87" s="392"/>
      <c r="K87" s="375"/>
    </row>
    <row r="88" spans="1:42" s="201" customFormat="1" x14ac:dyDescent="0.25">
      <c r="A88" s="403" t="s">
        <v>258</v>
      </c>
      <c r="B88" s="404"/>
      <c r="C88" s="404"/>
      <c r="D88" s="404"/>
      <c r="E88" s="404"/>
      <c r="F88" s="404"/>
      <c r="G88" s="404"/>
      <c r="H88" s="404"/>
      <c r="I88" s="404"/>
      <c r="J88" s="405"/>
    </row>
    <row r="89" spans="1:42" s="320" customFormat="1" x14ac:dyDescent="0.25">
      <c r="A89" s="406" t="s">
        <v>332</v>
      </c>
      <c r="B89" s="406"/>
      <c r="C89" s="406"/>
      <c r="D89" s="406"/>
      <c r="E89" s="406"/>
      <c r="F89" s="406"/>
      <c r="G89" s="406"/>
      <c r="H89" s="406"/>
      <c r="I89" s="406"/>
      <c r="J89" s="407"/>
      <c r="K89" s="319"/>
      <c r="L89" s="319"/>
      <c r="M89" s="319"/>
      <c r="N89" s="319"/>
      <c r="O89" s="319"/>
      <c r="P89" s="319"/>
      <c r="Q89" s="319"/>
      <c r="R89" s="319"/>
      <c r="S89" s="319"/>
      <c r="T89" s="319"/>
      <c r="U89" s="319"/>
      <c r="V89" s="319"/>
      <c r="W89" s="319"/>
      <c r="X89" s="319"/>
      <c r="Y89" s="319"/>
      <c r="Z89" s="319"/>
      <c r="AA89" s="319"/>
      <c r="AB89" s="319"/>
      <c r="AC89" s="319"/>
      <c r="AD89" s="319"/>
      <c r="AE89" s="319"/>
      <c r="AF89" s="319"/>
      <c r="AG89" s="319"/>
      <c r="AH89" s="319"/>
      <c r="AI89" s="319"/>
      <c r="AJ89" s="319"/>
      <c r="AK89" s="319"/>
      <c r="AL89" s="319"/>
      <c r="AM89" s="319"/>
      <c r="AN89" s="319"/>
      <c r="AO89" s="319"/>
      <c r="AP89" s="319"/>
    </row>
    <row r="90" spans="1:42" s="320" customFormat="1" x14ac:dyDescent="0.25">
      <c r="A90" s="449" t="s">
        <v>331</v>
      </c>
      <c r="B90" s="406"/>
      <c r="C90" s="406"/>
      <c r="D90" s="406"/>
      <c r="E90" s="406"/>
      <c r="F90" s="406"/>
      <c r="G90" s="406"/>
      <c r="H90" s="406"/>
      <c r="I90" s="406"/>
      <c r="J90" s="407"/>
      <c r="K90" s="319"/>
      <c r="L90" s="319"/>
      <c r="M90" s="319"/>
      <c r="N90" s="319"/>
      <c r="O90" s="319"/>
      <c r="P90" s="319"/>
      <c r="Q90" s="319"/>
      <c r="R90" s="319"/>
      <c r="S90" s="319"/>
      <c r="T90" s="319"/>
      <c r="U90" s="319"/>
      <c r="V90" s="319"/>
      <c r="W90" s="319"/>
      <c r="X90" s="319"/>
      <c r="Y90" s="319"/>
      <c r="Z90" s="319"/>
      <c r="AA90" s="319"/>
      <c r="AB90" s="319"/>
      <c r="AC90" s="319"/>
      <c r="AD90" s="319"/>
      <c r="AE90" s="319"/>
      <c r="AF90" s="319"/>
      <c r="AG90" s="319"/>
      <c r="AH90" s="319"/>
      <c r="AI90" s="319"/>
      <c r="AJ90" s="319"/>
      <c r="AK90" s="319"/>
      <c r="AL90" s="319"/>
      <c r="AM90" s="319"/>
      <c r="AN90" s="319"/>
      <c r="AO90" s="319"/>
      <c r="AP90" s="319"/>
    </row>
    <row r="91" spans="1:42" s="275" customFormat="1" x14ac:dyDescent="0.25">
      <c r="A91" s="401" t="s">
        <v>571</v>
      </c>
      <c r="B91" s="402"/>
      <c r="C91" s="402"/>
      <c r="D91" s="402"/>
      <c r="E91" s="402"/>
      <c r="F91" s="402"/>
      <c r="G91" s="402"/>
      <c r="H91" s="402"/>
      <c r="I91" s="402"/>
      <c r="J91" s="402"/>
      <c r="K91" s="274"/>
      <c r="L91" s="274"/>
      <c r="M91" s="274"/>
      <c r="N91" s="274"/>
      <c r="O91" s="274"/>
      <c r="P91" s="274"/>
      <c r="Q91" s="274"/>
      <c r="R91" s="274"/>
      <c r="S91" s="274"/>
      <c r="T91" s="274"/>
      <c r="U91" s="274"/>
      <c r="V91" s="274"/>
      <c r="W91" s="274"/>
      <c r="X91" s="274"/>
      <c r="Y91" s="274"/>
      <c r="Z91" s="274"/>
      <c r="AA91" s="274"/>
      <c r="AB91" s="274"/>
      <c r="AC91" s="274"/>
      <c r="AD91" s="274"/>
      <c r="AE91" s="274"/>
      <c r="AF91" s="274"/>
      <c r="AG91" s="274"/>
      <c r="AH91" s="274"/>
      <c r="AI91" s="274"/>
      <c r="AJ91" s="274"/>
      <c r="AK91" s="274"/>
      <c r="AL91" s="274"/>
      <c r="AM91" s="274"/>
      <c r="AN91" s="274"/>
      <c r="AO91" s="274"/>
      <c r="AP91" s="274"/>
    </row>
    <row r="92" spans="1:42" x14ac:dyDescent="0.25">
      <c r="A92" s="415" t="s">
        <v>459</v>
      </c>
      <c r="B92" s="416"/>
      <c r="C92" s="416"/>
      <c r="D92" s="416"/>
      <c r="E92" s="416"/>
      <c r="F92" s="416"/>
      <c r="G92" s="416"/>
      <c r="H92" s="416"/>
      <c r="I92" s="416"/>
      <c r="J92" s="416"/>
    </row>
    <row r="93" spans="1:42" s="322" customFormat="1" x14ac:dyDescent="0.25">
      <c r="A93" s="423" t="s">
        <v>158</v>
      </c>
      <c r="B93" s="423"/>
      <c r="C93" s="423"/>
      <c r="D93" s="423"/>
      <c r="E93" s="423"/>
      <c r="F93" s="423"/>
      <c r="G93" s="423"/>
      <c r="H93" s="423"/>
      <c r="I93" s="423"/>
      <c r="J93" s="423"/>
      <c r="K93" s="321"/>
      <c r="L93" s="321"/>
      <c r="M93" s="321"/>
      <c r="N93" s="321"/>
      <c r="O93" s="321"/>
      <c r="P93" s="321"/>
      <c r="Q93" s="321"/>
      <c r="R93" s="321"/>
      <c r="S93" s="321"/>
      <c r="T93" s="321"/>
      <c r="U93" s="321"/>
      <c r="V93" s="321"/>
      <c r="W93" s="321"/>
      <c r="X93" s="321"/>
      <c r="Y93" s="321"/>
      <c r="Z93" s="321"/>
      <c r="AA93" s="321"/>
      <c r="AB93" s="321"/>
      <c r="AC93" s="321"/>
      <c r="AD93" s="321"/>
      <c r="AE93" s="321"/>
      <c r="AF93" s="321"/>
      <c r="AG93" s="321"/>
      <c r="AH93" s="321"/>
      <c r="AI93" s="321"/>
      <c r="AJ93" s="321"/>
      <c r="AK93" s="321"/>
      <c r="AL93" s="321"/>
      <c r="AM93" s="321"/>
      <c r="AN93" s="321"/>
      <c r="AO93" s="321"/>
      <c r="AP93" s="321"/>
    </row>
    <row r="94" spans="1:42" s="322" customFormat="1" x14ac:dyDescent="0.25">
      <c r="A94" s="424" t="s">
        <v>118</v>
      </c>
      <c r="B94" s="424"/>
      <c r="C94" s="424"/>
      <c r="D94" s="424"/>
      <c r="E94" s="424"/>
      <c r="F94" s="424"/>
      <c r="G94" s="424"/>
      <c r="H94" s="424"/>
      <c r="I94" s="424"/>
      <c r="J94" s="424"/>
      <c r="K94" s="321"/>
      <c r="L94" s="321"/>
      <c r="M94" s="321"/>
      <c r="N94" s="321"/>
      <c r="O94" s="321"/>
      <c r="P94" s="321"/>
      <c r="Q94" s="321"/>
      <c r="R94" s="321"/>
      <c r="S94" s="321"/>
      <c r="T94" s="321"/>
      <c r="U94" s="321"/>
      <c r="V94" s="321"/>
      <c r="W94" s="321"/>
      <c r="X94" s="321"/>
      <c r="Y94" s="321"/>
      <c r="Z94" s="321"/>
      <c r="AA94" s="321"/>
      <c r="AB94" s="321"/>
      <c r="AC94" s="321"/>
      <c r="AD94" s="321"/>
      <c r="AE94" s="321"/>
      <c r="AF94" s="321"/>
      <c r="AG94" s="321"/>
      <c r="AH94" s="321"/>
      <c r="AI94" s="321"/>
      <c r="AJ94" s="321"/>
      <c r="AK94" s="321"/>
      <c r="AL94" s="321"/>
      <c r="AM94" s="321"/>
      <c r="AN94" s="321"/>
      <c r="AO94" s="321"/>
      <c r="AP94" s="321"/>
    </row>
    <row r="95" spans="1:42" s="322" customFormat="1" x14ac:dyDescent="0.25">
      <c r="A95" s="428" t="s">
        <v>333</v>
      </c>
      <c r="B95" s="428"/>
      <c r="C95" s="428"/>
      <c r="D95" s="428"/>
      <c r="E95" s="428"/>
      <c r="F95" s="428"/>
      <c r="G95" s="428"/>
      <c r="H95" s="428"/>
      <c r="I95" s="428"/>
      <c r="J95" s="428"/>
      <c r="K95" s="321"/>
      <c r="L95" s="321"/>
      <c r="M95" s="321"/>
      <c r="N95" s="321"/>
      <c r="O95" s="321"/>
      <c r="P95" s="321"/>
      <c r="Q95" s="321"/>
      <c r="R95" s="321"/>
      <c r="S95" s="321"/>
      <c r="T95" s="321"/>
      <c r="U95" s="321"/>
      <c r="V95" s="321"/>
      <c r="W95" s="321"/>
      <c r="X95" s="321"/>
      <c r="Y95" s="321"/>
      <c r="Z95" s="321"/>
      <c r="AA95" s="321"/>
      <c r="AB95" s="321"/>
      <c r="AC95" s="321"/>
      <c r="AD95" s="321"/>
      <c r="AE95" s="321"/>
      <c r="AF95" s="321"/>
      <c r="AG95" s="321"/>
      <c r="AH95" s="321"/>
      <c r="AI95" s="321"/>
      <c r="AJ95" s="321"/>
      <c r="AK95" s="321"/>
      <c r="AL95" s="321"/>
      <c r="AM95" s="321"/>
      <c r="AN95" s="321"/>
      <c r="AO95" s="321"/>
      <c r="AP95" s="321"/>
    </row>
    <row r="96" spans="1:42" s="323" customFormat="1" ht="409.5" customHeight="1" x14ac:dyDescent="0.25">
      <c r="A96" s="368" t="s">
        <v>551</v>
      </c>
      <c r="B96" s="339">
        <f>SUM(B97:B100)</f>
        <v>211981.8</v>
      </c>
      <c r="C96" s="183">
        <f>SUM(C97:C100)</f>
        <v>211981.8</v>
      </c>
      <c r="D96" s="183">
        <f>C96/B96*100</f>
        <v>100</v>
      </c>
      <c r="E96" s="183">
        <f>SUM(E97:E100)</f>
        <v>211981.8</v>
      </c>
      <c r="F96" s="183">
        <f>E96/B96*100</f>
        <v>100</v>
      </c>
      <c r="G96" s="183">
        <f>SUM(G97:G100)</f>
        <v>277482.3</v>
      </c>
      <c r="H96" s="183">
        <f>G96/B96*100</f>
        <v>130.89911492401706</v>
      </c>
      <c r="I96" s="183">
        <f>B96-G96</f>
        <v>-65500.5</v>
      </c>
      <c r="J96" s="390" t="s">
        <v>550</v>
      </c>
      <c r="K96" s="217"/>
      <c r="L96" s="217"/>
      <c r="M96" s="217"/>
      <c r="N96" s="217"/>
      <c r="O96" s="217"/>
      <c r="P96" s="217"/>
      <c r="Q96" s="217"/>
      <c r="R96" s="217"/>
      <c r="S96" s="217"/>
      <c r="T96" s="217"/>
      <c r="U96" s="217"/>
      <c r="V96" s="217"/>
      <c r="W96" s="217"/>
      <c r="X96" s="217"/>
      <c r="Y96" s="217"/>
      <c r="Z96" s="217"/>
      <c r="AA96" s="217"/>
      <c r="AB96" s="217"/>
      <c r="AC96" s="217"/>
      <c r="AD96" s="217"/>
      <c r="AE96" s="217"/>
      <c r="AF96" s="217"/>
      <c r="AG96" s="217"/>
      <c r="AH96" s="217"/>
      <c r="AI96" s="217"/>
      <c r="AJ96" s="217"/>
      <c r="AK96" s="217"/>
      <c r="AL96" s="217"/>
      <c r="AM96" s="217"/>
      <c r="AN96" s="217"/>
      <c r="AO96" s="217"/>
      <c r="AP96" s="217"/>
    </row>
    <row r="97" spans="1:42" s="323" customFormat="1" ht="127.5" customHeight="1" x14ac:dyDescent="0.25">
      <c r="A97" s="366" t="s">
        <v>0</v>
      </c>
      <c r="B97" s="183">
        <v>115023.2</v>
      </c>
      <c r="C97" s="183">
        <v>115023.2</v>
      </c>
      <c r="D97" s="183">
        <f>C97/B97*100</f>
        <v>100</v>
      </c>
      <c r="E97" s="183">
        <v>115023.2</v>
      </c>
      <c r="F97" s="183">
        <f>E97/B97*100</f>
        <v>100</v>
      </c>
      <c r="G97" s="183">
        <v>115023.2</v>
      </c>
      <c r="H97" s="183">
        <f>G97/B97*100</f>
        <v>100</v>
      </c>
      <c r="I97" s="183">
        <f>B97-G97</f>
        <v>0</v>
      </c>
      <c r="J97" s="391"/>
      <c r="K97" s="217"/>
      <c r="L97" s="217"/>
      <c r="M97" s="217"/>
      <c r="N97" s="217"/>
      <c r="O97" s="217"/>
      <c r="P97" s="217"/>
      <c r="Q97" s="217"/>
      <c r="R97" s="217"/>
      <c r="S97" s="217"/>
      <c r="T97" s="217"/>
      <c r="U97" s="217"/>
      <c r="V97" s="217"/>
      <c r="W97" s="217"/>
      <c r="X97" s="217"/>
      <c r="Y97" s="217"/>
      <c r="Z97" s="217"/>
      <c r="AA97" s="217"/>
      <c r="AB97" s="217"/>
      <c r="AC97" s="217"/>
      <c r="AD97" s="217"/>
      <c r="AE97" s="217"/>
      <c r="AF97" s="217"/>
      <c r="AG97" s="217"/>
      <c r="AH97" s="217"/>
      <c r="AI97" s="217"/>
      <c r="AJ97" s="217"/>
      <c r="AK97" s="217"/>
      <c r="AL97" s="217"/>
      <c r="AM97" s="217"/>
      <c r="AN97" s="217"/>
      <c r="AO97" s="217"/>
      <c r="AP97" s="217"/>
    </row>
    <row r="98" spans="1:42" s="323" customFormat="1" ht="127.5" customHeight="1" x14ac:dyDescent="0.25">
      <c r="A98" s="366" t="s">
        <v>1</v>
      </c>
      <c r="B98" s="183">
        <v>94838.8</v>
      </c>
      <c r="C98" s="183">
        <v>94838.8</v>
      </c>
      <c r="D98" s="183">
        <f>C98/B98*100</f>
        <v>100</v>
      </c>
      <c r="E98" s="183">
        <v>94838.8</v>
      </c>
      <c r="F98" s="183">
        <f>E98/B98*100</f>
        <v>100</v>
      </c>
      <c r="G98" s="183">
        <v>156409.29999999999</v>
      </c>
      <c r="H98" s="183">
        <f>G98/B98*100</f>
        <v>164.92121368047674</v>
      </c>
      <c r="I98" s="183">
        <f>B98-G98</f>
        <v>-61570.499999999985</v>
      </c>
      <c r="J98" s="391"/>
      <c r="K98" s="217"/>
      <c r="L98" s="217"/>
      <c r="M98" s="217"/>
      <c r="N98" s="217"/>
      <c r="O98" s="217"/>
      <c r="P98" s="217"/>
      <c r="Q98" s="217"/>
      <c r="R98" s="217"/>
      <c r="S98" s="217"/>
      <c r="T98" s="217"/>
      <c r="U98" s="217"/>
      <c r="V98" s="217"/>
      <c r="W98" s="217"/>
      <c r="X98" s="217"/>
      <c r="Y98" s="217"/>
      <c r="Z98" s="217"/>
      <c r="AA98" s="217"/>
      <c r="AB98" s="217"/>
      <c r="AC98" s="217"/>
      <c r="AD98" s="217"/>
      <c r="AE98" s="217"/>
      <c r="AF98" s="217"/>
      <c r="AG98" s="217"/>
      <c r="AH98" s="217"/>
      <c r="AI98" s="217"/>
      <c r="AJ98" s="217"/>
      <c r="AK98" s="217"/>
      <c r="AL98" s="217"/>
      <c r="AM98" s="217"/>
      <c r="AN98" s="217"/>
      <c r="AO98" s="217"/>
      <c r="AP98" s="217"/>
    </row>
    <row r="99" spans="1:42" s="323" customFormat="1" ht="127.5" customHeight="1" x14ac:dyDescent="0.25">
      <c r="A99" s="367" t="s">
        <v>2</v>
      </c>
      <c r="B99" s="184">
        <v>2119.8000000000002</v>
      </c>
      <c r="C99" s="184">
        <v>2119.8000000000002</v>
      </c>
      <c r="D99" s="184">
        <f>C99/B99*100</f>
        <v>100</v>
      </c>
      <c r="E99" s="184">
        <v>2119.8000000000002</v>
      </c>
      <c r="F99" s="184">
        <f>E99/B99*100</f>
        <v>100</v>
      </c>
      <c r="G99" s="184">
        <v>6049.8</v>
      </c>
      <c r="H99" s="184">
        <f>G99/B99*100</f>
        <v>285.3948485706199</v>
      </c>
      <c r="I99" s="184">
        <f>B99-G99</f>
        <v>-3930</v>
      </c>
      <c r="J99" s="391"/>
      <c r="K99" s="217"/>
      <c r="L99" s="217"/>
      <c r="M99" s="217"/>
      <c r="N99" s="217"/>
      <c r="O99" s="217"/>
      <c r="P99" s="217"/>
      <c r="Q99" s="217"/>
      <c r="R99" s="217"/>
      <c r="S99" s="217"/>
      <c r="T99" s="217"/>
      <c r="U99" s="217"/>
      <c r="V99" s="217"/>
      <c r="W99" s="217"/>
      <c r="X99" s="217"/>
      <c r="Y99" s="217"/>
      <c r="Z99" s="217"/>
      <c r="AA99" s="217"/>
      <c r="AB99" s="217"/>
      <c r="AC99" s="217"/>
      <c r="AD99" s="217"/>
      <c r="AE99" s="217"/>
      <c r="AF99" s="217"/>
      <c r="AG99" s="217"/>
      <c r="AH99" s="217"/>
      <c r="AI99" s="217"/>
      <c r="AJ99" s="217"/>
      <c r="AK99" s="217"/>
      <c r="AL99" s="217"/>
      <c r="AM99" s="217"/>
      <c r="AN99" s="217"/>
      <c r="AO99" s="217"/>
      <c r="AP99" s="217"/>
    </row>
    <row r="100" spans="1:42" s="323" customFormat="1" ht="127.5" customHeight="1" x14ac:dyDescent="0.25">
      <c r="A100" s="287" t="s">
        <v>3</v>
      </c>
      <c r="B100" s="184">
        <v>0</v>
      </c>
      <c r="C100" s="184">
        <v>0</v>
      </c>
      <c r="D100" s="184">
        <v>0</v>
      </c>
      <c r="E100" s="184">
        <v>0</v>
      </c>
      <c r="F100" s="184">
        <v>0</v>
      </c>
      <c r="G100" s="184">
        <v>0</v>
      </c>
      <c r="H100" s="184">
        <v>0</v>
      </c>
      <c r="I100" s="184">
        <f>B100-G100</f>
        <v>0</v>
      </c>
      <c r="J100" s="392"/>
      <c r="K100" s="217"/>
      <c r="L100" s="217"/>
      <c r="M100" s="217"/>
      <c r="N100" s="217"/>
      <c r="O100" s="217"/>
      <c r="P100" s="217"/>
      <c r="Q100" s="217"/>
      <c r="R100" s="217"/>
      <c r="S100" s="217"/>
      <c r="T100" s="217"/>
      <c r="U100" s="217"/>
      <c r="V100" s="217"/>
      <c r="W100" s="217"/>
      <c r="X100" s="217"/>
      <c r="Y100" s="217"/>
      <c r="Z100" s="217"/>
      <c r="AA100" s="217"/>
      <c r="AB100" s="217"/>
      <c r="AC100" s="217"/>
      <c r="AD100" s="217"/>
      <c r="AE100" s="217"/>
      <c r="AF100" s="217"/>
      <c r="AG100" s="217"/>
      <c r="AH100" s="217"/>
      <c r="AI100" s="217"/>
      <c r="AJ100" s="217"/>
      <c r="AK100" s="217"/>
      <c r="AL100" s="217"/>
      <c r="AM100" s="217"/>
      <c r="AN100" s="217"/>
      <c r="AO100" s="217"/>
      <c r="AP100" s="217"/>
    </row>
    <row r="101" spans="1:42" s="201" customFormat="1" x14ac:dyDescent="0.25">
      <c r="A101" s="403" t="s">
        <v>258</v>
      </c>
      <c r="B101" s="404"/>
      <c r="C101" s="404"/>
      <c r="D101" s="404"/>
      <c r="E101" s="404"/>
      <c r="F101" s="404"/>
      <c r="G101" s="404"/>
      <c r="H101" s="404"/>
      <c r="I101" s="404"/>
      <c r="J101" s="405"/>
    </row>
    <row r="102" spans="1:42" s="242" customFormat="1" ht="18.75" customHeight="1" x14ac:dyDescent="0.25">
      <c r="A102" s="403" t="s">
        <v>423</v>
      </c>
      <c r="B102" s="404"/>
      <c r="C102" s="404"/>
      <c r="D102" s="404"/>
      <c r="E102" s="404"/>
      <c r="F102" s="404"/>
      <c r="G102" s="404"/>
      <c r="H102" s="404"/>
      <c r="I102" s="404"/>
      <c r="J102" s="405"/>
      <c r="K102" s="247"/>
      <c r="L102" s="247"/>
      <c r="M102" s="208"/>
      <c r="N102" s="208"/>
      <c r="O102" s="248"/>
      <c r="P102" s="248"/>
      <c r="Q102" s="248"/>
      <c r="R102" s="248"/>
      <c r="S102" s="248"/>
      <c r="T102" s="248"/>
    </row>
    <row r="103" spans="1:42" s="242" customFormat="1" ht="18.75" customHeight="1" x14ac:dyDescent="0.25">
      <c r="A103" s="403" t="s">
        <v>380</v>
      </c>
      <c r="B103" s="404"/>
      <c r="C103" s="404"/>
      <c r="D103" s="404"/>
      <c r="E103" s="404"/>
      <c r="F103" s="404"/>
      <c r="G103" s="404"/>
      <c r="H103" s="404"/>
      <c r="I103" s="404"/>
      <c r="J103" s="405"/>
      <c r="K103" s="250"/>
      <c r="L103" s="250"/>
      <c r="M103" s="248"/>
      <c r="N103" s="248"/>
      <c r="O103" s="248"/>
      <c r="P103" s="248"/>
      <c r="Q103" s="248"/>
      <c r="R103" s="248"/>
      <c r="S103" s="248"/>
      <c r="T103" s="248"/>
    </row>
    <row r="104" spans="1:42" s="243" customFormat="1" ht="18.75" customHeight="1" x14ac:dyDescent="0.25">
      <c r="A104" s="401" t="s">
        <v>235</v>
      </c>
      <c r="B104" s="402"/>
      <c r="C104" s="402"/>
      <c r="D104" s="402"/>
      <c r="E104" s="402"/>
      <c r="F104" s="402"/>
      <c r="G104" s="402"/>
      <c r="H104" s="402"/>
      <c r="I104" s="402"/>
      <c r="J104" s="402"/>
      <c r="K104" s="251"/>
      <c r="L104" s="251"/>
      <c r="M104" s="252"/>
      <c r="N104" s="253"/>
      <c r="O104" s="253"/>
      <c r="P104" s="253"/>
      <c r="Q104" s="253"/>
      <c r="R104" s="253"/>
      <c r="S104" s="253"/>
      <c r="T104" s="253"/>
    </row>
    <row r="105" spans="1:42" x14ac:dyDescent="0.25">
      <c r="A105" s="415" t="s">
        <v>484</v>
      </c>
      <c r="B105" s="416"/>
      <c r="C105" s="416"/>
      <c r="D105" s="416"/>
      <c r="E105" s="416"/>
      <c r="F105" s="416"/>
      <c r="G105" s="416"/>
      <c r="H105" s="416"/>
      <c r="I105" s="416"/>
      <c r="J105" s="416"/>
    </row>
    <row r="106" spans="1:42" x14ac:dyDescent="0.25">
      <c r="A106" s="423" t="s">
        <v>425</v>
      </c>
      <c r="B106" s="423"/>
      <c r="C106" s="423"/>
      <c r="D106" s="423"/>
      <c r="E106" s="423"/>
      <c r="F106" s="423"/>
      <c r="G106" s="423"/>
      <c r="H106" s="423"/>
      <c r="I106" s="423"/>
      <c r="J106" s="423"/>
      <c r="K106" s="249"/>
      <c r="L106" s="249"/>
      <c r="U106" s="6"/>
      <c r="V106" s="6"/>
      <c r="W106" s="6"/>
      <c r="X106" s="6"/>
      <c r="Y106" s="6"/>
      <c r="Z106" s="6"/>
      <c r="AA106" s="6"/>
      <c r="AB106" s="6"/>
      <c r="AC106" s="6"/>
      <c r="AD106" s="6"/>
      <c r="AE106" s="6"/>
      <c r="AF106" s="6"/>
      <c r="AG106" s="6"/>
      <c r="AH106" s="6"/>
      <c r="AI106" s="6"/>
      <c r="AJ106" s="6"/>
      <c r="AK106" s="6"/>
      <c r="AL106" s="6"/>
      <c r="AM106" s="6"/>
      <c r="AN106" s="6"/>
      <c r="AO106" s="6"/>
      <c r="AP106" s="6"/>
    </row>
    <row r="107" spans="1:42" x14ac:dyDescent="0.25">
      <c r="A107" s="459" t="s">
        <v>485</v>
      </c>
      <c r="B107" s="459"/>
      <c r="C107" s="459"/>
      <c r="D107" s="459"/>
      <c r="E107" s="459"/>
      <c r="F107" s="459"/>
      <c r="G107" s="459"/>
      <c r="H107" s="459"/>
      <c r="I107" s="459"/>
      <c r="J107" s="459"/>
      <c r="K107" s="265"/>
      <c r="L107" s="265"/>
      <c r="U107" s="6"/>
      <c r="V107" s="6"/>
      <c r="W107" s="6"/>
      <c r="X107" s="6"/>
      <c r="Y107" s="6"/>
      <c r="Z107" s="6"/>
      <c r="AA107" s="6"/>
      <c r="AB107" s="6"/>
      <c r="AC107" s="6"/>
      <c r="AD107" s="6"/>
      <c r="AE107" s="6"/>
      <c r="AF107" s="6"/>
      <c r="AG107" s="6"/>
      <c r="AH107" s="6"/>
      <c r="AI107" s="6"/>
      <c r="AJ107" s="6"/>
      <c r="AK107" s="6"/>
      <c r="AL107" s="6"/>
      <c r="AM107" s="6"/>
      <c r="AN107" s="6"/>
      <c r="AO107" s="6"/>
      <c r="AP107" s="6"/>
    </row>
    <row r="108" spans="1:42" ht="23.25" customHeight="1" x14ac:dyDescent="0.25">
      <c r="A108" s="420" t="s">
        <v>381</v>
      </c>
      <c r="B108" s="421"/>
      <c r="C108" s="421"/>
      <c r="D108" s="421"/>
      <c r="E108" s="421"/>
      <c r="F108" s="421"/>
      <c r="G108" s="421"/>
      <c r="H108" s="421"/>
      <c r="I108" s="421"/>
      <c r="J108" s="422"/>
      <c r="K108" s="254"/>
      <c r="L108" s="254"/>
      <c r="U108" s="6"/>
      <c r="V108" s="6"/>
      <c r="W108" s="6"/>
      <c r="X108" s="6"/>
      <c r="Y108" s="6"/>
      <c r="Z108" s="6"/>
      <c r="AA108" s="6"/>
      <c r="AB108" s="6"/>
      <c r="AC108" s="6"/>
      <c r="AD108" s="6"/>
      <c r="AE108" s="6"/>
      <c r="AF108" s="6"/>
      <c r="AG108" s="6"/>
      <c r="AH108" s="6"/>
      <c r="AI108" s="6"/>
      <c r="AJ108" s="6"/>
      <c r="AK108" s="6"/>
      <c r="AL108" s="6"/>
      <c r="AM108" s="6"/>
      <c r="AN108" s="6"/>
      <c r="AO108" s="6"/>
      <c r="AP108" s="6"/>
    </row>
    <row r="109" spans="1:42" ht="409.6" customHeight="1" x14ac:dyDescent="0.25">
      <c r="A109" s="362" t="s">
        <v>382</v>
      </c>
      <c r="B109" s="175">
        <f>B110+B111+B112</f>
        <v>25529.200000000001</v>
      </c>
      <c r="C109" s="175">
        <f>C110+C111+C112</f>
        <v>0</v>
      </c>
      <c r="D109" s="175">
        <f>C109/B109*100</f>
        <v>0</v>
      </c>
      <c r="E109" s="175">
        <f>E110+E111+E112</f>
        <v>0</v>
      </c>
      <c r="F109" s="175">
        <f>E109/B109*100</f>
        <v>0</v>
      </c>
      <c r="G109" s="175">
        <f>G110+G111+G112</f>
        <v>0</v>
      </c>
      <c r="H109" s="175">
        <f>G109/B109*100</f>
        <v>0</v>
      </c>
      <c r="I109" s="175">
        <f t="shared" ref="I109:I112" si="14">B109-G109</f>
        <v>25529.200000000001</v>
      </c>
      <c r="J109" s="459" t="s">
        <v>552</v>
      </c>
      <c r="K109" s="246"/>
      <c r="L109" s="462"/>
      <c r="M109" s="244"/>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row>
    <row r="110" spans="1:42" ht="86.25" customHeight="1" x14ac:dyDescent="0.25">
      <c r="A110" s="284" t="s">
        <v>0</v>
      </c>
      <c r="B110" s="175">
        <v>0</v>
      </c>
      <c r="C110" s="175">
        <v>0</v>
      </c>
      <c r="D110" s="175">
        <v>0</v>
      </c>
      <c r="E110" s="175">
        <v>0</v>
      </c>
      <c r="F110" s="175">
        <v>0</v>
      </c>
      <c r="G110" s="175">
        <v>0</v>
      </c>
      <c r="H110" s="175">
        <v>0</v>
      </c>
      <c r="I110" s="175">
        <f t="shared" si="14"/>
        <v>0</v>
      </c>
      <c r="J110" s="464"/>
      <c r="K110" s="246"/>
      <c r="L110" s="463"/>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row>
    <row r="111" spans="1:42" ht="86.25" customHeight="1" x14ac:dyDescent="0.25">
      <c r="A111" s="73" t="s">
        <v>1</v>
      </c>
      <c r="B111" s="175">
        <v>23997.4</v>
      </c>
      <c r="C111" s="175">
        <v>0</v>
      </c>
      <c r="D111" s="175">
        <v>0</v>
      </c>
      <c r="E111" s="175">
        <v>0</v>
      </c>
      <c r="F111" s="175">
        <v>0</v>
      </c>
      <c r="G111" s="175">
        <v>0</v>
      </c>
      <c r="H111" s="175">
        <v>0</v>
      </c>
      <c r="I111" s="175">
        <f>B111-G111</f>
        <v>23997.4</v>
      </c>
      <c r="J111" s="464"/>
      <c r="K111" s="246"/>
      <c r="L111" s="463"/>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row>
    <row r="112" spans="1:42" ht="86.25" customHeight="1" x14ac:dyDescent="0.25">
      <c r="A112" s="245" t="s">
        <v>2</v>
      </c>
      <c r="B112" s="176">
        <v>1531.8</v>
      </c>
      <c r="C112" s="176">
        <v>0</v>
      </c>
      <c r="D112" s="176">
        <v>0</v>
      </c>
      <c r="E112" s="176">
        <v>0</v>
      </c>
      <c r="F112" s="176">
        <v>0</v>
      </c>
      <c r="G112" s="176">
        <v>0</v>
      </c>
      <c r="H112" s="176">
        <v>0</v>
      </c>
      <c r="I112" s="176">
        <f t="shared" si="14"/>
        <v>1531.8</v>
      </c>
      <c r="J112" s="464"/>
      <c r="K112" s="246"/>
      <c r="L112" s="463"/>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row>
    <row r="113" spans="1:42" x14ac:dyDescent="0.25">
      <c r="A113" s="381" t="s">
        <v>264</v>
      </c>
      <c r="B113" s="382"/>
      <c r="C113" s="382"/>
      <c r="D113" s="382"/>
      <c r="E113" s="382"/>
      <c r="F113" s="382"/>
      <c r="G113" s="382"/>
      <c r="H113" s="382"/>
      <c r="I113" s="382"/>
      <c r="J113" s="383"/>
    </row>
    <row r="114" spans="1:42" x14ac:dyDescent="0.25">
      <c r="A114" s="384" t="s">
        <v>486</v>
      </c>
      <c r="B114" s="385"/>
      <c r="C114" s="385"/>
      <c r="D114" s="385"/>
      <c r="E114" s="385"/>
      <c r="F114" s="385"/>
      <c r="G114" s="385"/>
      <c r="H114" s="385"/>
      <c r="I114" s="385"/>
      <c r="J114" s="386"/>
    </row>
    <row r="115" spans="1:42" x14ac:dyDescent="0.25">
      <c r="A115" s="387" t="s">
        <v>266</v>
      </c>
      <c r="B115" s="388"/>
      <c r="C115" s="388"/>
      <c r="D115" s="388"/>
      <c r="E115" s="388"/>
      <c r="F115" s="388"/>
      <c r="G115" s="388"/>
      <c r="H115" s="388"/>
      <c r="I115" s="388"/>
      <c r="J115" s="389"/>
    </row>
    <row r="116" spans="1:42" x14ac:dyDescent="0.25">
      <c r="A116" s="384" t="s">
        <v>267</v>
      </c>
      <c r="B116" s="385"/>
      <c r="C116" s="385"/>
      <c r="D116" s="385"/>
      <c r="E116" s="385"/>
      <c r="F116" s="385"/>
      <c r="G116" s="385"/>
      <c r="H116" s="385"/>
      <c r="I116" s="385"/>
      <c r="J116" s="386"/>
    </row>
    <row r="117" spans="1:42" x14ac:dyDescent="0.25">
      <c r="A117" s="393" t="s">
        <v>153</v>
      </c>
      <c r="B117" s="394"/>
      <c r="C117" s="394"/>
      <c r="D117" s="394"/>
      <c r="E117" s="394"/>
      <c r="F117" s="394"/>
      <c r="G117" s="394"/>
      <c r="H117" s="394"/>
      <c r="I117" s="394"/>
      <c r="J117" s="395"/>
    </row>
    <row r="118" spans="1:42" x14ac:dyDescent="0.25">
      <c r="A118" s="378" t="s">
        <v>267</v>
      </c>
      <c r="B118" s="379"/>
      <c r="C118" s="379"/>
      <c r="D118" s="379"/>
      <c r="E118" s="379"/>
      <c r="F118" s="379"/>
      <c r="G118" s="379"/>
      <c r="H118" s="379"/>
      <c r="I118" s="379"/>
      <c r="J118" s="380"/>
    </row>
    <row r="119" spans="1:42" x14ac:dyDescent="0.25">
      <c r="A119" s="372" t="s">
        <v>35</v>
      </c>
      <c r="B119" s="373"/>
      <c r="C119" s="373"/>
      <c r="D119" s="373"/>
      <c r="E119" s="373"/>
      <c r="F119" s="373"/>
      <c r="G119" s="373"/>
      <c r="H119" s="373"/>
      <c r="I119" s="373"/>
      <c r="J119" s="374"/>
    </row>
    <row r="120" spans="1:42" x14ac:dyDescent="0.25">
      <c r="A120" s="403" t="s">
        <v>263</v>
      </c>
      <c r="B120" s="404"/>
      <c r="C120" s="404"/>
      <c r="D120" s="404"/>
      <c r="E120" s="404"/>
      <c r="F120" s="404"/>
      <c r="G120" s="404"/>
      <c r="H120" s="404"/>
      <c r="I120" s="404"/>
      <c r="J120" s="405"/>
    </row>
    <row r="121" spans="1:42" s="22" customFormat="1" x14ac:dyDescent="0.25">
      <c r="A121" s="403" t="s">
        <v>14</v>
      </c>
      <c r="B121" s="404"/>
      <c r="C121" s="404"/>
      <c r="D121" s="404"/>
      <c r="E121" s="404"/>
      <c r="F121" s="404"/>
      <c r="G121" s="404"/>
      <c r="H121" s="404"/>
      <c r="I121" s="404"/>
      <c r="J121" s="405"/>
      <c r="K121" s="217"/>
      <c r="L121" s="217"/>
      <c r="M121" s="217"/>
      <c r="N121" s="217"/>
      <c r="O121" s="217"/>
      <c r="P121" s="217"/>
      <c r="Q121" s="217"/>
      <c r="R121" s="217"/>
      <c r="S121" s="217"/>
      <c r="T121" s="217"/>
      <c r="U121" s="217"/>
      <c r="V121" s="217"/>
      <c r="W121" s="217"/>
      <c r="X121" s="217"/>
      <c r="Y121" s="217"/>
      <c r="Z121" s="217"/>
      <c r="AA121" s="217"/>
      <c r="AB121" s="217"/>
      <c r="AC121" s="217"/>
      <c r="AD121" s="217"/>
      <c r="AE121" s="217"/>
      <c r="AF121" s="217"/>
      <c r="AG121" s="217"/>
      <c r="AH121" s="217"/>
      <c r="AI121" s="217"/>
      <c r="AJ121" s="217"/>
      <c r="AK121" s="217"/>
      <c r="AL121" s="217"/>
      <c r="AM121" s="217"/>
      <c r="AN121" s="217"/>
      <c r="AO121" s="217"/>
      <c r="AP121" s="217"/>
    </row>
    <row r="122" spans="1:42" x14ac:dyDescent="0.25">
      <c r="A122" s="403" t="s">
        <v>36</v>
      </c>
      <c r="B122" s="404"/>
      <c r="C122" s="404"/>
      <c r="D122" s="404"/>
      <c r="E122" s="404"/>
      <c r="F122" s="404"/>
      <c r="G122" s="404"/>
      <c r="H122" s="404"/>
      <c r="I122" s="404"/>
      <c r="J122" s="405"/>
    </row>
    <row r="123" spans="1:42" ht="319.5" customHeight="1" x14ac:dyDescent="0.25">
      <c r="A123" s="362" t="s">
        <v>556</v>
      </c>
      <c r="B123" s="175">
        <f>SUM(B124:B127)</f>
        <v>935620.7</v>
      </c>
      <c r="C123" s="175">
        <f>SUM(C124:C127)</f>
        <v>935620.7</v>
      </c>
      <c r="D123" s="175">
        <f>C123/B123*100</f>
        <v>100</v>
      </c>
      <c r="E123" s="175">
        <f>SUM(E124:E127)</f>
        <v>935620.7</v>
      </c>
      <c r="F123" s="175">
        <f>E123/B123*100</f>
        <v>100</v>
      </c>
      <c r="G123" s="175">
        <f>SUM(G124:G127)</f>
        <v>303739.90000000002</v>
      </c>
      <c r="H123" s="175">
        <f>G123/B123*100</f>
        <v>32.46399956734605</v>
      </c>
      <c r="I123" s="175">
        <f>SUM(I124:I127)</f>
        <v>631880.79999999993</v>
      </c>
      <c r="J123" s="390" t="s">
        <v>553</v>
      </c>
    </row>
    <row r="124" spans="1:42" s="325" customFormat="1" ht="246.75" customHeight="1" x14ac:dyDescent="0.25">
      <c r="A124" s="284" t="s">
        <v>0</v>
      </c>
      <c r="B124" s="175">
        <v>0</v>
      </c>
      <c r="C124" s="175">
        <v>0</v>
      </c>
      <c r="D124" s="175">
        <v>0</v>
      </c>
      <c r="E124" s="175">
        <v>0</v>
      </c>
      <c r="F124" s="175">
        <v>0</v>
      </c>
      <c r="G124" s="175">
        <v>0</v>
      </c>
      <c r="H124" s="175">
        <v>0</v>
      </c>
      <c r="I124" s="175">
        <f t="shared" ref="I124:I125" si="15">B124-G124</f>
        <v>0</v>
      </c>
      <c r="J124" s="391"/>
      <c r="K124" s="324"/>
      <c r="L124" s="324"/>
      <c r="M124" s="324"/>
      <c r="N124" s="324"/>
      <c r="O124" s="324"/>
      <c r="P124" s="324"/>
      <c r="Q124" s="324"/>
      <c r="R124" s="324"/>
      <c r="S124" s="324"/>
      <c r="T124" s="324"/>
      <c r="U124" s="324"/>
      <c r="V124" s="324"/>
      <c r="W124" s="324"/>
      <c r="X124" s="324"/>
      <c r="Y124" s="324"/>
      <c r="Z124" s="324"/>
      <c r="AA124" s="324"/>
      <c r="AB124" s="324"/>
      <c r="AC124" s="324"/>
      <c r="AD124" s="324"/>
      <c r="AE124" s="324"/>
      <c r="AF124" s="324"/>
      <c r="AG124" s="324"/>
      <c r="AH124" s="324"/>
      <c r="AI124" s="324"/>
      <c r="AJ124" s="324"/>
      <c r="AK124" s="324"/>
      <c r="AL124" s="324"/>
      <c r="AM124" s="324"/>
      <c r="AN124" s="324"/>
      <c r="AO124" s="324"/>
      <c r="AP124" s="324"/>
    </row>
    <row r="125" spans="1:42" s="327" customFormat="1" ht="246.75" customHeight="1" x14ac:dyDescent="0.25">
      <c r="A125" s="73" t="s">
        <v>1</v>
      </c>
      <c r="B125" s="175">
        <v>910183.2</v>
      </c>
      <c r="C125" s="175">
        <v>910183.2</v>
      </c>
      <c r="D125" s="175">
        <f>C125/B125*100</f>
        <v>100</v>
      </c>
      <c r="E125" s="175">
        <v>910183.2</v>
      </c>
      <c r="F125" s="175">
        <f>E125/B125*100</f>
        <v>100</v>
      </c>
      <c r="G125" s="175">
        <v>297793.90000000002</v>
      </c>
      <c r="H125" s="175">
        <f>G125/B125*100</f>
        <v>32.718017647436263</v>
      </c>
      <c r="I125" s="175">
        <f t="shared" si="15"/>
        <v>612389.29999999993</v>
      </c>
      <c r="J125" s="391"/>
      <c r="K125" s="326"/>
      <c r="L125" s="326"/>
      <c r="M125" s="326"/>
      <c r="N125" s="326"/>
      <c r="O125" s="326"/>
      <c r="P125" s="326"/>
      <c r="Q125" s="326"/>
      <c r="R125" s="326"/>
      <c r="S125" s="326"/>
      <c r="T125" s="326"/>
      <c r="U125" s="326"/>
      <c r="V125" s="326"/>
      <c r="W125" s="326"/>
      <c r="X125" s="326"/>
      <c r="Y125" s="326"/>
      <c r="Z125" s="326"/>
      <c r="AA125" s="326"/>
      <c r="AB125" s="326"/>
      <c r="AC125" s="326"/>
      <c r="AD125" s="326"/>
      <c r="AE125" s="326"/>
      <c r="AF125" s="326"/>
      <c r="AG125" s="326"/>
      <c r="AH125" s="326"/>
      <c r="AI125" s="326"/>
      <c r="AJ125" s="326"/>
      <c r="AK125" s="326"/>
      <c r="AL125" s="326"/>
      <c r="AM125" s="326"/>
      <c r="AN125" s="326"/>
      <c r="AO125" s="326"/>
      <c r="AP125" s="326"/>
    </row>
    <row r="126" spans="1:42" ht="246.75" customHeight="1" x14ac:dyDescent="0.25">
      <c r="A126" s="245" t="s">
        <v>2</v>
      </c>
      <c r="B126" s="176">
        <v>25437.5</v>
      </c>
      <c r="C126" s="176">
        <v>25437.5</v>
      </c>
      <c r="D126" s="176">
        <f>C126/B126*100</f>
        <v>100</v>
      </c>
      <c r="E126" s="176">
        <v>25437.5</v>
      </c>
      <c r="F126" s="176">
        <f>E126/B126*100</f>
        <v>100</v>
      </c>
      <c r="G126" s="176">
        <v>5946</v>
      </c>
      <c r="H126" s="176">
        <f>G126/B126*100</f>
        <v>23.374938574938575</v>
      </c>
      <c r="I126" s="176">
        <f>B126-G126</f>
        <v>19491.5</v>
      </c>
      <c r="J126" s="391"/>
    </row>
    <row r="127" spans="1:42" ht="154.5" hidden="1" customHeight="1" x14ac:dyDescent="0.25">
      <c r="A127" s="245" t="s">
        <v>3</v>
      </c>
      <c r="B127" s="176">
        <v>0</v>
      </c>
      <c r="C127" s="176">
        <v>0</v>
      </c>
      <c r="D127" s="176">
        <v>0</v>
      </c>
      <c r="E127" s="176">
        <v>0</v>
      </c>
      <c r="F127" s="176">
        <v>0</v>
      </c>
      <c r="G127" s="176">
        <v>0</v>
      </c>
      <c r="H127" s="176">
        <v>0</v>
      </c>
      <c r="I127" s="176">
        <f>B127-G127</f>
        <v>0</v>
      </c>
      <c r="J127" s="392"/>
    </row>
    <row r="128" spans="1:42" s="273" customFormat="1" ht="20.100000000000001" customHeight="1" x14ac:dyDescent="0.25">
      <c r="A128" s="381" t="s">
        <v>320</v>
      </c>
      <c r="B128" s="382"/>
      <c r="C128" s="382"/>
      <c r="D128" s="382"/>
      <c r="E128" s="382"/>
      <c r="F128" s="382"/>
      <c r="G128" s="382"/>
      <c r="H128" s="382"/>
      <c r="I128" s="382"/>
      <c r="J128" s="383"/>
      <c r="K128" s="272"/>
      <c r="L128" s="272"/>
      <c r="M128" s="272"/>
      <c r="N128" s="272"/>
      <c r="O128" s="272"/>
      <c r="P128" s="272"/>
      <c r="Q128" s="272"/>
      <c r="R128" s="272"/>
      <c r="S128" s="272"/>
      <c r="T128" s="272"/>
      <c r="U128" s="272"/>
      <c r="V128" s="272"/>
      <c r="W128" s="272"/>
      <c r="X128" s="272"/>
      <c r="Y128" s="272"/>
      <c r="Z128" s="272"/>
      <c r="AA128" s="272"/>
      <c r="AB128" s="272"/>
      <c r="AC128" s="272"/>
      <c r="AD128" s="272"/>
      <c r="AE128" s="272"/>
      <c r="AF128" s="272"/>
      <c r="AG128" s="272"/>
      <c r="AH128" s="272"/>
      <c r="AI128" s="272"/>
      <c r="AJ128" s="272"/>
      <c r="AK128" s="272"/>
      <c r="AL128" s="272"/>
      <c r="AM128" s="272"/>
      <c r="AN128" s="272"/>
      <c r="AO128" s="272"/>
      <c r="AP128" s="272"/>
    </row>
    <row r="129" spans="1:42" ht="20.100000000000001" customHeight="1" x14ac:dyDescent="0.25">
      <c r="A129" s="384" t="s">
        <v>321</v>
      </c>
      <c r="B129" s="385"/>
      <c r="C129" s="385"/>
      <c r="D129" s="385"/>
      <c r="E129" s="385"/>
      <c r="F129" s="385"/>
      <c r="G129" s="385"/>
      <c r="H129" s="385"/>
      <c r="I129" s="385"/>
      <c r="J129" s="386"/>
    </row>
    <row r="130" spans="1:42" s="275" customFormat="1" x14ac:dyDescent="0.25">
      <c r="A130" s="387" t="s">
        <v>224</v>
      </c>
      <c r="B130" s="388"/>
      <c r="C130" s="388"/>
      <c r="D130" s="388"/>
      <c r="E130" s="388"/>
      <c r="F130" s="388"/>
      <c r="G130" s="388"/>
      <c r="H130" s="388"/>
      <c r="I130" s="388"/>
      <c r="J130" s="389"/>
      <c r="K130" s="274"/>
      <c r="L130" s="274"/>
      <c r="M130" s="274"/>
      <c r="N130" s="274"/>
      <c r="O130" s="274"/>
      <c r="P130" s="274"/>
      <c r="Q130" s="274"/>
      <c r="R130" s="274"/>
      <c r="S130" s="274"/>
      <c r="T130" s="274"/>
      <c r="U130" s="274"/>
      <c r="V130" s="274"/>
      <c r="W130" s="274"/>
      <c r="X130" s="274"/>
      <c r="Y130" s="274"/>
      <c r="Z130" s="274"/>
      <c r="AA130" s="274"/>
      <c r="AB130" s="274"/>
      <c r="AC130" s="274"/>
      <c r="AD130" s="274"/>
      <c r="AE130" s="274"/>
      <c r="AF130" s="274"/>
      <c r="AG130" s="274"/>
      <c r="AH130" s="274"/>
      <c r="AI130" s="274"/>
      <c r="AJ130" s="274"/>
      <c r="AK130" s="274"/>
      <c r="AL130" s="274"/>
      <c r="AM130" s="274"/>
      <c r="AN130" s="274"/>
      <c r="AO130" s="274"/>
      <c r="AP130" s="274"/>
    </row>
    <row r="131" spans="1:42" x14ac:dyDescent="0.25">
      <c r="A131" s="384" t="s">
        <v>487</v>
      </c>
      <c r="B131" s="385"/>
      <c r="C131" s="385"/>
      <c r="D131" s="385"/>
      <c r="E131" s="385"/>
      <c r="F131" s="385"/>
      <c r="G131" s="385"/>
      <c r="H131" s="385"/>
      <c r="I131" s="385"/>
      <c r="J131" s="386"/>
    </row>
    <row r="132" spans="1:42" ht="18.75" customHeight="1" x14ac:dyDescent="0.25">
      <c r="A132" s="377" t="s">
        <v>141</v>
      </c>
      <c r="B132" s="399"/>
      <c r="C132" s="399"/>
      <c r="D132" s="399"/>
      <c r="E132" s="399"/>
      <c r="F132" s="399"/>
      <c r="G132" s="399"/>
      <c r="H132" s="399"/>
      <c r="I132" s="399"/>
      <c r="J132" s="400"/>
    </row>
    <row r="133" spans="1:42" x14ac:dyDescent="0.25">
      <c r="A133" s="420" t="s">
        <v>225</v>
      </c>
      <c r="B133" s="421"/>
      <c r="C133" s="421"/>
      <c r="D133" s="421"/>
      <c r="E133" s="421"/>
      <c r="F133" s="421"/>
      <c r="G133" s="421"/>
      <c r="H133" s="421"/>
      <c r="I133" s="421"/>
      <c r="J133" s="422"/>
    </row>
    <row r="134" spans="1:42" ht="116.25" customHeight="1" x14ac:dyDescent="0.25">
      <c r="A134" s="271" t="s">
        <v>54</v>
      </c>
      <c r="B134" s="175">
        <f>SUM(B135:B138)</f>
        <v>67089.3</v>
      </c>
      <c r="C134" s="175">
        <f>SUM(C135:C138)</f>
        <v>67031</v>
      </c>
      <c r="D134" s="175">
        <f>C134/B134*100</f>
        <v>99.913100896864321</v>
      </c>
      <c r="E134" s="175">
        <f>SUM(E135:E138)</f>
        <v>67031</v>
      </c>
      <c r="F134" s="175">
        <f>E134/B134*100</f>
        <v>99.913100896864321</v>
      </c>
      <c r="G134" s="175">
        <f>SUM(G135:G138)</f>
        <v>67031</v>
      </c>
      <c r="H134" s="176">
        <f>G134/B134*100</f>
        <v>99.913100896864321</v>
      </c>
      <c r="I134" s="175">
        <f>B134-G134</f>
        <v>58.30000000000291</v>
      </c>
      <c r="J134" s="390" t="s">
        <v>554</v>
      </c>
    </row>
    <row r="135" spans="1:42" ht="19.5" x14ac:dyDescent="0.25">
      <c r="A135" s="68" t="s">
        <v>0</v>
      </c>
      <c r="B135" s="175">
        <f>B141+B146</f>
        <v>0</v>
      </c>
      <c r="C135" s="175">
        <f>C141+C146</f>
        <v>0</v>
      </c>
      <c r="D135" s="175">
        <f>D141+D146</f>
        <v>0</v>
      </c>
      <c r="E135" s="175">
        <f>E141+E146</f>
        <v>0</v>
      </c>
      <c r="F135" s="175">
        <v>0</v>
      </c>
      <c r="G135" s="175">
        <f>G141+G146</f>
        <v>0</v>
      </c>
      <c r="H135" s="175">
        <v>0</v>
      </c>
      <c r="I135" s="175">
        <f>B135-G135</f>
        <v>0</v>
      </c>
      <c r="J135" s="391"/>
    </row>
    <row r="136" spans="1:42" ht="19.5" x14ac:dyDescent="0.25">
      <c r="A136" s="73" t="s">
        <v>1</v>
      </c>
      <c r="B136" s="175">
        <f t="shared" ref="B136:C138" si="16">B142+B147</f>
        <v>67089.3</v>
      </c>
      <c r="C136" s="175">
        <f t="shared" si="16"/>
        <v>67031</v>
      </c>
      <c r="D136" s="175">
        <f>C136/B136*100</f>
        <v>99.913100896864321</v>
      </c>
      <c r="E136" s="175">
        <f t="shared" ref="E136:E137" si="17">E142+E147</f>
        <v>67031</v>
      </c>
      <c r="F136" s="175">
        <f t="shared" ref="F136" si="18">E136/B136*100</f>
        <v>99.913100896864321</v>
      </c>
      <c r="G136" s="175">
        <f>G142+G147</f>
        <v>67031</v>
      </c>
      <c r="H136" s="175">
        <f>G136/B136*100</f>
        <v>99.913100896864321</v>
      </c>
      <c r="I136" s="175">
        <f>B136-G136</f>
        <v>58.30000000000291</v>
      </c>
      <c r="J136" s="391"/>
    </row>
    <row r="137" spans="1:42" x14ac:dyDescent="0.25">
      <c r="A137" s="69" t="s">
        <v>2</v>
      </c>
      <c r="B137" s="176">
        <f t="shared" si="16"/>
        <v>0</v>
      </c>
      <c r="C137" s="176">
        <f t="shared" si="16"/>
        <v>0</v>
      </c>
      <c r="D137" s="176">
        <f t="shared" ref="D137:D138" si="19">D143+D148</f>
        <v>0</v>
      </c>
      <c r="E137" s="176">
        <f t="shared" si="17"/>
        <v>0</v>
      </c>
      <c r="F137" s="176">
        <v>0</v>
      </c>
      <c r="G137" s="176">
        <f t="shared" ref="G137" si="20">G143+G148</f>
        <v>0</v>
      </c>
      <c r="H137" s="176">
        <v>0</v>
      </c>
      <c r="I137" s="176">
        <f>B137-G137</f>
        <v>0</v>
      </c>
      <c r="J137" s="391"/>
    </row>
    <row r="138" spans="1:42" x14ac:dyDescent="0.25">
      <c r="A138" s="69" t="s">
        <v>3</v>
      </c>
      <c r="B138" s="176">
        <f t="shared" si="16"/>
        <v>0</v>
      </c>
      <c r="C138" s="176">
        <f t="shared" si="16"/>
        <v>0</v>
      </c>
      <c r="D138" s="176">
        <f t="shared" si="19"/>
        <v>0</v>
      </c>
      <c r="E138" s="176">
        <f>E144+E149</f>
        <v>0</v>
      </c>
      <c r="F138" s="176">
        <v>0</v>
      </c>
      <c r="G138" s="176">
        <f t="shared" ref="G138" si="21">G144+G149</f>
        <v>0</v>
      </c>
      <c r="H138" s="176">
        <v>0</v>
      </c>
      <c r="I138" s="176">
        <f>B138-G138</f>
        <v>0</v>
      </c>
      <c r="J138" s="392"/>
    </row>
    <row r="139" spans="1:42" s="22" customFormat="1" x14ac:dyDescent="0.25">
      <c r="A139" s="376" t="s">
        <v>38</v>
      </c>
      <c r="B139" s="376"/>
      <c r="C139" s="376"/>
      <c r="D139" s="376"/>
      <c r="E139" s="376"/>
      <c r="F139" s="376"/>
      <c r="G139" s="376"/>
      <c r="H139" s="376"/>
      <c r="I139" s="376"/>
      <c r="J139" s="376"/>
      <c r="K139" s="217"/>
      <c r="L139" s="217"/>
      <c r="M139" s="217"/>
      <c r="N139" s="217"/>
      <c r="O139" s="217"/>
      <c r="P139" s="217"/>
      <c r="Q139" s="217"/>
      <c r="R139" s="217"/>
      <c r="S139" s="217"/>
      <c r="T139" s="217"/>
      <c r="U139" s="217"/>
      <c r="V139" s="217"/>
      <c r="W139" s="217"/>
      <c r="X139" s="217"/>
      <c r="Y139" s="217"/>
      <c r="Z139" s="217"/>
      <c r="AA139" s="217"/>
      <c r="AB139" s="217"/>
      <c r="AC139" s="217"/>
      <c r="AD139" s="217"/>
      <c r="AE139" s="217"/>
      <c r="AF139" s="217"/>
      <c r="AG139" s="217"/>
      <c r="AH139" s="217"/>
      <c r="AI139" s="217"/>
      <c r="AJ139" s="217"/>
      <c r="AK139" s="217"/>
      <c r="AL139" s="217"/>
      <c r="AM139" s="217"/>
      <c r="AN139" s="217"/>
      <c r="AO139" s="217"/>
      <c r="AP139" s="217"/>
    </row>
    <row r="140" spans="1:42" s="22" customFormat="1" ht="116.25" customHeight="1" x14ac:dyDescent="0.25">
      <c r="A140" s="362" t="s">
        <v>39</v>
      </c>
      <c r="B140" s="175">
        <f>SUM(B141:B144)</f>
        <v>42033.1</v>
      </c>
      <c r="C140" s="175">
        <f>SUM(C141:C144)</f>
        <v>41974.8</v>
      </c>
      <c r="D140" s="175">
        <f>C140/B140*100</f>
        <v>99.861299785169322</v>
      </c>
      <c r="E140" s="175">
        <f>SUM(E141:E144)</f>
        <v>41974.8</v>
      </c>
      <c r="F140" s="175">
        <f>E140/B140*100</f>
        <v>99.861299785169322</v>
      </c>
      <c r="G140" s="175">
        <f>SUM(G141:G144)</f>
        <v>41974.8</v>
      </c>
      <c r="H140" s="175">
        <f>G140/B140*100</f>
        <v>99.861299785169322</v>
      </c>
      <c r="I140" s="175">
        <f t="shared" ref="I140:I154" si="22">B140-G140</f>
        <v>58.299999999995634</v>
      </c>
      <c r="J140" s="377" t="s">
        <v>539</v>
      </c>
      <c r="K140" s="217"/>
      <c r="L140" s="217"/>
      <c r="M140" s="217"/>
      <c r="N140" s="217"/>
      <c r="O140" s="217"/>
      <c r="P140" s="217"/>
      <c r="Q140" s="217"/>
      <c r="R140" s="217"/>
      <c r="S140" s="217"/>
      <c r="T140" s="217"/>
      <c r="U140" s="217"/>
      <c r="V140" s="217"/>
      <c r="W140" s="217"/>
      <c r="X140" s="217"/>
      <c r="Y140" s="217"/>
      <c r="Z140" s="217"/>
      <c r="AA140" s="217"/>
      <c r="AB140" s="217"/>
      <c r="AC140" s="217"/>
      <c r="AD140" s="217"/>
      <c r="AE140" s="217"/>
      <c r="AF140" s="217"/>
      <c r="AG140" s="217"/>
      <c r="AH140" s="217"/>
      <c r="AI140" s="217"/>
      <c r="AJ140" s="217"/>
      <c r="AK140" s="217"/>
      <c r="AL140" s="217"/>
      <c r="AM140" s="217"/>
      <c r="AN140" s="217"/>
      <c r="AO140" s="217"/>
      <c r="AP140" s="217"/>
    </row>
    <row r="141" spans="1:42" s="22" customFormat="1" ht="19.5" x14ac:dyDescent="0.25">
      <c r="A141" s="66" t="s">
        <v>0</v>
      </c>
      <c r="B141" s="328">
        <v>0</v>
      </c>
      <c r="C141" s="328">
        <v>0</v>
      </c>
      <c r="D141" s="175">
        <v>0</v>
      </c>
      <c r="E141" s="175">
        <v>0</v>
      </c>
      <c r="F141" s="175">
        <v>0</v>
      </c>
      <c r="G141" s="175">
        <v>0</v>
      </c>
      <c r="H141" s="175">
        <v>0</v>
      </c>
      <c r="I141" s="175">
        <f t="shared" si="22"/>
        <v>0</v>
      </c>
      <c r="J141" s="377"/>
      <c r="K141" s="217"/>
      <c r="L141" s="217"/>
      <c r="M141" s="217"/>
      <c r="N141" s="217"/>
      <c r="O141" s="217"/>
      <c r="P141" s="217"/>
      <c r="Q141" s="217"/>
      <c r="R141" s="217"/>
      <c r="S141" s="217"/>
      <c r="T141" s="217"/>
      <c r="U141" s="217"/>
      <c r="V141" s="217"/>
      <c r="W141" s="217"/>
      <c r="X141" s="217"/>
      <c r="Y141" s="217"/>
      <c r="Z141" s="217"/>
      <c r="AA141" s="217"/>
      <c r="AB141" s="217"/>
      <c r="AC141" s="217"/>
      <c r="AD141" s="217"/>
      <c r="AE141" s="217"/>
      <c r="AF141" s="217"/>
      <c r="AG141" s="217"/>
      <c r="AH141" s="217"/>
      <c r="AI141" s="217"/>
      <c r="AJ141" s="217"/>
      <c r="AK141" s="217"/>
      <c r="AL141" s="217"/>
      <c r="AM141" s="217"/>
      <c r="AN141" s="217"/>
      <c r="AO141" s="217"/>
      <c r="AP141" s="217"/>
    </row>
    <row r="142" spans="1:42" s="22" customFormat="1" ht="19.5" x14ac:dyDescent="0.25">
      <c r="A142" s="66" t="s">
        <v>1</v>
      </c>
      <c r="B142" s="175">
        <v>42033.1</v>
      </c>
      <c r="C142" s="328">
        <v>41974.8</v>
      </c>
      <c r="D142" s="175">
        <f>C142/B142*100</f>
        <v>99.861299785169322</v>
      </c>
      <c r="E142" s="175">
        <v>41974.8</v>
      </c>
      <c r="F142" s="175">
        <f>E142/B142*100</f>
        <v>99.861299785169322</v>
      </c>
      <c r="G142" s="175">
        <v>41974.8</v>
      </c>
      <c r="H142" s="175">
        <f>G142/B142*100</f>
        <v>99.861299785169322</v>
      </c>
      <c r="I142" s="175">
        <f t="shared" si="22"/>
        <v>58.299999999995634</v>
      </c>
      <c r="J142" s="377"/>
      <c r="K142" s="217"/>
      <c r="L142" s="217"/>
      <c r="M142" s="217"/>
      <c r="N142" s="217"/>
      <c r="O142" s="217"/>
      <c r="P142" s="217"/>
      <c r="Q142" s="217"/>
      <c r="R142" s="217"/>
      <c r="S142" s="217"/>
      <c r="T142" s="217"/>
      <c r="U142" s="217"/>
      <c r="V142" s="217"/>
      <c r="W142" s="217"/>
      <c r="X142" s="217"/>
      <c r="Y142" s="217"/>
      <c r="Z142" s="217"/>
      <c r="AA142" s="217"/>
      <c r="AB142" s="217"/>
      <c r="AC142" s="217"/>
      <c r="AD142" s="217"/>
      <c r="AE142" s="217"/>
      <c r="AF142" s="217"/>
      <c r="AG142" s="217"/>
      <c r="AH142" s="217"/>
      <c r="AI142" s="217"/>
      <c r="AJ142" s="217"/>
      <c r="AK142" s="217"/>
      <c r="AL142" s="217"/>
      <c r="AM142" s="217"/>
      <c r="AN142" s="217"/>
      <c r="AO142" s="217"/>
      <c r="AP142" s="217"/>
    </row>
    <row r="143" spans="1:42" s="22" customFormat="1" x14ac:dyDescent="0.25">
      <c r="A143" s="67" t="s">
        <v>2</v>
      </c>
      <c r="B143" s="329">
        <v>0</v>
      </c>
      <c r="C143" s="329">
        <v>0</v>
      </c>
      <c r="D143" s="176">
        <v>0</v>
      </c>
      <c r="E143" s="176">
        <v>0</v>
      </c>
      <c r="F143" s="176">
        <v>0</v>
      </c>
      <c r="G143" s="176">
        <v>0</v>
      </c>
      <c r="H143" s="176">
        <v>0</v>
      </c>
      <c r="I143" s="176">
        <f t="shared" si="22"/>
        <v>0</v>
      </c>
      <c r="J143" s="377"/>
      <c r="K143" s="217"/>
      <c r="L143" s="217"/>
      <c r="M143" s="217"/>
      <c r="N143" s="217"/>
      <c r="O143" s="217"/>
      <c r="P143" s="217"/>
      <c r="Q143" s="217"/>
      <c r="R143" s="217"/>
      <c r="S143" s="217"/>
      <c r="T143" s="217"/>
      <c r="U143" s="217"/>
      <c r="V143" s="217"/>
      <c r="W143" s="217"/>
      <c r="X143" s="217"/>
      <c r="Y143" s="217"/>
      <c r="Z143" s="217"/>
      <c r="AA143" s="217"/>
      <c r="AB143" s="217"/>
      <c r="AC143" s="217"/>
      <c r="AD143" s="217"/>
      <c r="AE143" s="217"/>
      <c r="AF143" s="217"/>
      <c r="AG143" s="217"/>
      <c r="AH143" s="217"/>
      <c r="AI143" s="217"/>
      <c r="AJ143" s="217"/>
      <c r="AK143" s="217"/>
      <c r="AL143" s="217"/>
      <c r="AM143" s="217"/>
      <c r="AN143" s="217"/>
      <c r="AO143" s="217"/>
      <c r="AP143" s="217"/>
    </row>
    <row r="144" spans="1:42" s="22" customFormat="1" x14ac:dyDescent="0.25">
      <c r="A144" s="67" t="s">
        <v>3</v>
      </c>
      <c r="B144" s="329">
        <v>0</v>
      </c>
      <c r="C144" s="329">
        <v>0</v>
      </c>
      <c r="D144" s="176">
        <v>0</v>
      </c>
      <c r="E144" s="176">
        <v>0</v>
      </c>
      <c r="F144" s="176">
        <v>0</v>
      </c>
      <c r="G144" s="176">
        <v>0</v>
      </c>
      <c r="H144" s="176">
        <v>0</v>
      </c>
      <c r="I144" s="176">
        <f t="shared" si="22"/>
        <v>0</v>
      </c>
      <c r="J144" s="377"/>
      <c r="K144" s="217"/>
      <c r="L144" s="217"/>
      <c r="M144" s="217"/>
      <c r="N144" s="217"/>
      <c r="O144" s="217"/>
      <c r="P144" s="217"/>
      <c r="Q144" s="217"/>
      <c r="R144" s="217"/>
      <c r="S144" s="217"/>
      <c r="T144" s="217"/>
      <c r="U144" s="217"/>
      <c r="V144" s="217"/>
      <c r="W144" s="217"/>
      <c r="X144" s="217"/>
      <c r="Y144" s="217"/>
      <c r="Z144" s="217"/>
      <c r="AA144" s="217"/>
      <c r="AB144" s="217"/>
      <c r="AC144" s="217"/>
      <c r="AD144" s="217"/>
      <c r="AE144" s="217"/>
      <c r="AF144" s="217"/>
      <c r="AG144" s="217"/>
      <c r="AH144" s="217"/>
      <c r="AI144" s="217"/>
      <c r="AJ144" s="217"/>
      <c r="AK144" s="217"/>
      <c r="AL144" s="217"/>
      <c r="AM144" s="217"/>
      <c r="AN144" s="217"/>
      <c r="AO144" s="217"/>
      <c r="AP144" s="217"/>
    </row>
    <row r="145" spans="1:42" s="22" customFormat="1" ht="21.75" customHeight="1" x14ac:dyDescent="0.25">
      <c r="A145" s="293" t="s">
        <v>40</v>
      </c>
      <c r="B145" s="175">
        <f>SUM(B146:B149)</f>
        <v>25056.2</v>
      </c>
      <c r="C145" s="175">
        <f>SUM(C146:C149)</f>
        <v>25056.2</v>
      </c>
      <c r="D145" s="175">
        <f>C145/B145*100</f>
        <v>100</v>
      </c>
      <c r="E145" s="175">
        <f>SUM(E146:E149)</f>
        <v>25056.2</v>
      </c>
      <c r="F145" s="175">
        <f>E145/B145*100</f>
        <v>100</v>
      </c>
      <c r="G145" s="175">
        <f>SUM(G146:G149)</f>
        <v>25056.2</v>
      </c>
      <c r="H145" s="175">
        <f>G145/B145*100</f>
        <v>100</v>
      </c>
      <c r="I145" s="175">
        <f t="shared" si="22"/>
        <v>0</v>
      </c>
      <c r="J145" s="377" t="s">
        <v>469</v>
      </c>
      <c r="K145" s="217"/>
      <c r="L145" s="217"/>
      <c r="M145" s="217"/>
      <c r="N145" s="217"/>
      <c r="O145" s="217"/>
      <c r="P145" s="217"/>
      <c r="Q145" s="217"/>
      <c r="R145" s="217"/>
      <c r="S145" s="217"/>
      <c r="T145" s="217"/>
      <c r="U145" s="217"/>
      <c r="V145" s="217"/>
      <c r="W145" s="217"/>
      <c r="X145" s="217"/>
      <c r="Y145" s="217"/>
      <c r="Z145" s="217"/>
      <c r="AA145" s="217"/>
      <c r="AB145" s="217"/>
      <c r="AC145" s="217"/>
      <c r="AD145" s="217"/>
      <c r="AE145" s="217"/>
      <c r="AF145" s="217"/>
      <c r="AG145" s="217"/>
      <c r="AH145" s="217"/>
      <c r="AI145" s="217"/>
      <c r="AJ145" s="217"/>
      <c r="AK145" s="217"/>
      <c r="AL145" s="217"/>
      <c r="AM145" s="217"/>
      <c r="AN145" s="217"/>
      <c r="AO145" s="217"/>
      <c r="AP145" s="217"/>
    </row>
    <row r="146" spans="1:42" s="22" customFormat="1" ht="19.5" x14ac:dyDescent="0.25">
      <c r="A146" s="58" t="s">
        <v>0</v>
      </c>
      <c r="B146" s="175">
        <v>0</v>
      </c>
      <c r="C146" s="175">
        <v>0</v>
      </c>
      <c r="D146" s="175">
        <v>0</v>
      </c>
      <c r="E146" s="175">
        <v>0</v>
      </c>
      <c r="F146" s="175">
        <v>0</v>
      </c>
      <c r="G146" s="175">
        <v>0</v>
      </c>
      <c r="H146" s="175">
        <v>0</v>
      </c>
      <c r="I146" s="175">
        <f t="shared" si="22"/>
        <v>0</v>
      </c>
      <c r="J146" s="377"/>
      <c r="K146" s="217"/>
      <c r="L146" s="217"/>
      <c r="M146" s="217"/>
      <c r="N146" s="217"/>
      <c r="O146" s="217"/>
      <c r="P146" s="217"/>
      <c r="Q146" s="217"/>
      <c r="R146" s="217"/>
      <c r="S146" s="217"/>
      <c r="T146" s="217"/>
      <c r="U146" s="217"/>
      <c r="V146" s="217"/>
      <c r="W146" s="217"/>
      <c r="X146" s="217"/>
      <c r="Y146" s="217"/>
      <c r="Z146" s="217"/>
      <c r="AA146" s="217"/>
      <c r="AB146" s="217"/>
      <c r="AC146" s="217"/>
      <c r="AD146" s="217"/>
      <c r="AE146" s="217"/>
      <c r="AF146" s="217"/>
      <c r="AG146" s="217"/>
      <c r="AH146" s="217"/>
      <c r="AI146" s="217"/>
      <c r="AJ146" s="217"/>
      <c r="AK146" s="217"/>
      <c r="AL146" s="217"/>
      <c r="AM146" s="217"/>
      <c r="AN146" s="217"/>
      <c r="AO146" s="217"/>
      <c r="AP146" s="217"/>
    </row>
    <row r="147" spans="1:42" s="22" customFormat="1" ht="19.5" x14ac:dyDescent="0.25">
      <c r="A147" s="66" t="s">
        <v>1</v>
      </c>
      <c r="B147" s="175">
        <v>25056.2</v>
      </c>
      <c r="C147" s="175">
        <v>25056.2</v>
      </c>
      <c r="D147" s="175">
        <f>C147/B147*100</f>
        <v>100</v>
      </c>
      <c r="E147" s="175">
        <v>25056.2</v>
      </c>
      <c r="F147" s="175">
        <f>E147/B147*100</f>
        <v>100</v>
      </c>
      <c r="G147" s="175">
        <v>25056.2</v>
      </c>
      <c r="H147" s="175">
        <f>G147/B147*100</f>
        <v>100</v>
      </c>
      <c r="I147" s="175">
        <f t="shared" si="22"/>
        <v>0</v>
      </c>
      <c r="J147" s="377"/>
      <c r="K147" s="217"/>
      <c r="L147" s="217"/>
      <c r="M147" s="217"/>
      <c r="N147" s="217"/>
      <c r="O147" s="217"/>
      <c r="P147" s="217"/>
      <c r="Q147" s="217"/>
      <c r="R147" s="217"/>
      <c r="S147" s="217"/>
      <c r="T147" s="217"/>
      <c r="U147" s="217"/>
      <c r="V147" s="217"/>
      <c r="W147" s="217"/>
      <c r="X147" s="217"/>
      <c r="Y147" s="217"/>
      <c r="Z147" s="217"/>
      <c r="AA147" s="217"/>
      <c r="AB147" s="217"/>
      <c r="AC147" s="217"/>
      <c r="AD147" s="217"/>
      <c r="AE147" s="217"/>
      <c r="AF147" s="217"/>
      <c r="AG147" s="217"/>
      <c r="AH147" s="217"/>
      <c r="AI147" s="217"/>
      <c r="AJ147" s="217"/>
      <c r="AK147" s="217"/>
      <c r="AL147" s="217"/>
      <c r="AM147" s="217"/>
      <c r="AN147" s="217"/>
      <c r="AO147" s="217"/>
      <c r="AP147" s="217"/>
    </row>
    <row r="148" spans="1:42" s="22" customFormat="1" x14ac:dyDescent="0.25">
      <c r="A148" s="60" t="s">
        <v>2</v>
      </c>
      <c r="B148" s="176">
        <v>0</v>
      </c>
      <c r="C148" s="176">
        <v>0</v>
      </c>
      <c r="D148" s="176">
        <v>0</v>
      </c>
      <c r="E148" s="176">
        <v>0</v>
      </c>
      <c r="F148" s="176">
        <v>0</v>
      </c>
      <c r="G148" s="176">
        <v>0</v>
      </c>
      <c r="H148" s="176">
        <v>0</v>
      </c>
      <c r="I148" s="176">
        <f t="shared" si="22"/>
        <v>0</v>
      </c>
      <c r="J148" s="377"/>
      <c r="K148" s="217"/>
      <c r="L148" s="217"/>
      <c r="M148" s="217"/>
      <c r="N148" s="217"/>
      <c r="O148" s="217"/>
      <c r="P148" s="217"/>
      <c r="Q148" s="217"/>
      <c r="R148" s="217"/>
      <c r="S148" s="217"/>
      <c r="T148" s="217"/>
      <c r="U148" s="217"/>
      <c r="V148" s="217"/>
      <c r="W148" s="217"/>
      <c r="X148" s="217"/>
      <c r="Y148" s="217"/>
      <c r="Z148" s="217"/>
      <c r="AA148" s="217"/>
      <c r="AB148" s="217"/>
      <c r="AC148" s="217"/>
      <c r="AD148" s="217"/>
      <c r="AE148" s="217"/>
      <c r="AF148" s="217"/>
      <c r="AG148" s="217"/>
      <c r="AH148" s="217"/>
      <c r="AI148" s="217"/>
      <c r="AJ148" s="217"/>
      <c r="AK148" s="217"/>
      <c r="AL148" s="217"/>
      <c r="AM148" s="217"/>
      <c r="AN148" s="217"/>
      <c r="AO148" s="217"/>
      <c r="AP148" s="217"/>
    </row>
    <row r="149" spans="1:42" s="22" customFormat="1" x14ac:dyDescent="0.25">
      <c r="A149" s="60" t="s">
        <v>3</v>
      </c>
      <c r="B149" s="176">
        <v>0</v>
      </c>
      <c r="C149" s="176">
        <v>0</v>
      </c>
      <c r="D149" s="176">
        <v>0</v>
      </c>
      <c r="E149" s="176">
        <v>0</v>
      </c>
      <c r="F149" s="176">
        <v>0</v>
      </c>
      <c r="G149" s="176">
        <v>0</v>
      </c>
      <c r="H149" s="176">
        <v>0</v>
      </c>
      <c r="I149" s="176">
        <f t="shared" si="22"/>
        <v>0</v>
      </c>
      <c r="J149" s="377"/>
      <c r="K149" s="217"/>
      <c r="L149" s="217"/>
      <c r="M149" s="217"/>
      <c r="N149" s="217"/>
      <c r="O149" s="217"/>
      <c r="P149" s="217"/>
      <c r="Q149" s="217"/>
      <c r="R149" s="217"/>
      <c r="S149" s="217"/>
      <c r="T149" s="217"/>
      <c r="U149" s="217"/>
      <c r="V149" s="217"/>
      <c r="W149" s="217"/>
      <c r="X149" s="217"/>
      <c r="Y149" s="217"/>
      <c r="Z149" s="217"/>
      <c r="AA149" s="217"/>
      <c r="AB149" s="217"/>
      <c r="AC149" s="217"/>
      <c r="AD149" s="217"/>
      <c r="AE149" s="217"/>
      <c r="AF149" s="217"/>
      <c r="AG149" s="217"/>
      <c r="AH149" s="217"/>
      <c r="AI149" s="217"/>
      <c r="AJ149" s="217"/>
      <c r="AK149" s="217"/>
      <c r="AL149" s="217"/>
      <c r="AM149" s="217"/>
      <c r="AN149" s="217"/>
      <c r="AO149" s="217"/>
      <c r="AP149" s="217"/>
    </row>
    <row r="150" spans="1:42" ht="176.25" customHeight="1" x14ac:dyDescent="0.25">
      <c r="A150" s="281" t="s">
        <v>451</v>
      </c>
      <c r="B150" s="175">
        <f>SUM(B151:B154)</f>
        <v>1004.8</v>
      </c>
      <c r="C150" s="175">
        <f>SUM(C151:C154)</f>
        <v>563.4</v>
      </c>
      <c r="D150" s="175">
        <f>C150/B150*100</f>
        <v>56.070859872611464</v>
      </c>
      <c r="E150" s="175">
        <f>SUM(E151:E154)</f>
        <v>563.4</v>
      </c>
      <c r="F150" s="175">
        <f>E150/B150*100</f>
        <v>56.070859872611464</v>
      </c>
      <c r="G150" s="175">
        <f>SUM(G151:G154)</f>
        <v>563.4</v>
      </c>
      <c r="H150" s="175">
        <f>G150/B150*100</f>
        <v>56.070859872611464</v>
      </c>
      <c r="I150" s="175">
        <f t="shared" si="22"/>
        <v>441.4</v>
      </c>
      <c r="J150" s="390" t="s">
        <v>488</v>
      </c>
    </row>
    <row r="151" spans="1:42" ht="19.5" x14ac:dyDescent="0.25">
      <c r="A151" s="284" t="s">
        <v>0</v>
      </c>
      <c r="B151" s="175">
        <v>0</v>
      </c>
      <c r="C151" s="175">
        <v>0</v>
      </c>
      <c r="D151" s="175">
        <v>0</v>
      </c>
      <c r="E151" s="175">
        <v>0</v>
      </c>
      <c r="F151" s="175">
        <v>0</v>
      </c>
      <c r="G151" s="175">
        <v>0</v>
      </c>
      <c r="H151" s="175">
        <v>0</v>
      </c>
      <c r="I151" s="175">
        <f t="shared" si="22"/>
        <v>0</v>
      </c>
      <c r="J151" s="391"/>
    </row>
    <row r="152" spans="1:42" ht="19.5" x14ac:dyDescent="0.25">
      <c r="A152" s="73" t="s">
        <v>1</v>
      </c>
      <c r="B152" s="175">
        <v>1004.8</v>
      </c>
      <c r="C152" s="175">
        <v>563.4</v>
      </c>
      <c r="D152" s="175">
        <f>C152/B152*100</f>
        <v>56.070859872611464</v>
      </c>
      <c r="E152" s="175">
        <v>563.4</v>
      </c>
      <c r="F152" s="175">
        <v>0</v>
      </c>
      <c r="G152" s="175">
        <v>563.4</v>
      </c>
      <c r="H152" s="175">
        <f>G152/B152*100</f>
        <v>56.070859872611464</v>
      </c>
      <c r="I152" s="175">
        <f t="shared" si="22"/>
        <v>441.4</v>
      </c>
      <c r="J152" s="391"/>
    </row>
    <row r="153" spans="1:42" x14ac:dyDescent="0.25">
      <c r="A153" s="285" t="s">
        <v>2</v>
      </c>
      <c r="B153" s="176">
        <v>0</v>
      </c>
      <c r="C153" s="176">
        <v>0</v>
      </c>
      <c r="D153" s="176">
        <v>0</v>
      </c>
      <c r="E153" s="176">
        <v>0</v>
      </c>
      <c r="F153" s="176">
        <v>0</v>
      </c>
      <c r="G153" s="176">
        <v>0</v>
      </c>
      <c r="H153" s="175">
        <v>0</v>
      </c>
      <c r="I153" s="176">
        <f t="shared" si="22"/>
        <v>0</v>
      </c>
      <c r="J153" s="391"/>
    </row>
    <row r="154" spans="1:42" x14ac:dyDescent="0.25">
      <c r="A154" s="285" t="s">
        <v>3</v>
      </c>
      <c r="B154" s="176">
        <v>0</v>
      </c>
      <c r="C154" s="176">
        <v>0</v>
      </c>
      <c r="D154" s="176">
        <v>0</v>
      </c>
      <c r="E154" s="176">
        <v>0</v>
      </c>
      <c r="F154" s="176">
        <v>0</v>
      </c>
      <c r="G154" s="176">
        <v>0</v>
      </c>
      <c r="H154" s="175">
        <v>0</v>
      </c>
      <c r="I154" s="176">
        <f t="shared" si="22"/>
        <v>0</v>
      </c>
      <c r="J154" s="392"/>
    </row>
    <row r="155" spans="1:42" ht="139.5" customHeight="1" x14ac:dyDescent="0.25">
      <c r="A155" s="281" t="s">
        <v>536</v>
      </c>
      <c r="B155" s="175">
        <f>SUM(B156:B159)</f>
        <v>573.9</v>
      </c>
      <c r="C155" s="175">
        <f>SUM(C156:C159)</f>
        <v>573.6</v>
      </c>
      <c r="D155" s="175">
        <f>C155/B155*100</f>
        <v>99.947726084683751</v>
      </c>
      <c r="E155" s="175">
        <f>SUM(E156:E159)</f>
        <v>573.6</v>
      </c>
      <c r="F155" s="175">
        <f>E155/B155*100</f>
        <v>99.947726084683751</v>
      </c>
      <c r="G155" s="175">
        <f>SUM(G156:G159)</f>
        <v>573.6</v>
      </c>
      <c r="H155" s="175">
        <f>G155/B155*100</f>
        <v>99.947726084683751</v>
      </c>
      <c r="I155" s="175">
        <f t="shared" ref="I155:I159" si="23">B155-G155</f>
        <v>0.29999999999995453</v>
      </c>
      <c r="J155" s="390" t="s">
        <v>489</v>
      </c>
    </row>
    <row r="156" spans="1:42" ht="19.5" x14ac:dyDescent="0.25">
      <c r="A156" s="284" t="s">
        <v>0</v>
      </c>
      <c r="B156" s="175">
        <v>0</v>
      </c>
      <c r="C156" s="175">
        <v>0</v>
      </c>
      <c r="D156" s="175">
        <v>0</v>
      </c>
      <c r="E156" s="175">
        <v>0</v>
      </c>
      <c r="F156" s="175">
        <v>0</v>
      </c>
      <c r="G156" s="175">
        <v>0</v>
      </c>
      <c r="H156" s="175">
        <v>0</v>
      </c>
      <c r="I156" s="175">
        <f t="shared" si="23"/>
        <v>0</v>
      </c>
      <c r="J156" s="391"/>
    </row>
    <row r="157" spans="1:42" ht="19.5" x14ac:dyDescent="0.25">
      <c r="A157" s="73" t="s">
        <v>1</v>
      </c>
      <c r="B157" s="175">
        <v>573.9</v>
      </c>
      <c r="C157" s="175">
        <v>573.6</v>
      </c>
      <c r="D157" s="175">
        <f>C157/B157*100</f>
        <v>99.947726084683751</v>
      </c>
      <c r="E157" s="175">
        <v>573.6</v>
      </c>
      <c r="F157" s="175">
        <v>99.2</v>
      </c>
      <c r="G157" s="175">
        <v>573.6</v>
      </c>
      <c r="H157" s="175">
        <f>G157/B157*100</f>
        <v>99.947726084683751</v>
      </c>
      <c r="I157" s="175">
        <f>B157-G157</f>
        <v>0.29999999999995453</v>
      </c>
      <c r="J157" s="391"/>
    </row>
    <row r="158" spans="1:42" x14ac:dyDescent="0.25">
      <c r="A158" s="285" t="s">
        <v>2</v>
      </c>
      <c r="B158" s="176">
        <v>0</v>
      </c>
      <c r="C158" s="176">
        <v>0</v>
      </c>
      <c r="D158" s="176">
        <v>0</v>
      </c>
      <c r="E158" s="176">
        <v>0</v>
      </c>
      <c r="F158" s="176">
        <v>0</v>
      </c>
      <c r="G158" s="176">
        <v>0</v>
      </c>
      <c r="H158" s="175">
        <v>0</v>
      </c>
      <c r="I158" s="176">
        <f t="shared" si="23"/>
        <v>0</v>
      </c>
      <c r="J158" s="391"/>
    </row>
    <row r="159" spans="1:42" x14ac:dyDescent="0.25">
      <c r="A159" s="285" t="s">
        <v>3</v>
      </c>
      <c r="B159" s="176">
        <v>0</v>
      </c>
      <c r="C159" s="176">
        <v>0</v>
      </c>
      <c r="D159" s="176">
        <v>0</v>
      </c>
      <c r="E159" s="176">
        <v>0</v>
      </c>
      <c r="F159" s="176">
        <v>0</v>
      </c>
      <c r="G159" s="176">
        <v>0</v>
      </c>
      <c r="H159" s="175">
        <v>0</v>
      </c>
      <c r="I159" s="176">
        <f t="shared" si="23"/>
        <v>0</v>
      </c>
      <c r="J159" s="392"/>
    </row>
    <row r="160" spans="1:42" ht="209.25" customHeight="1" x14ac:dyDescent="0.25">
      <c r="A160" s="362" t="s">
        <v>537</v>
      </c>
      <c r="B160" s="175">
        <f>SUM(B161:B164)</f>
        <v>28562.799999999999</v>
      </c>
      <c r="C160" s="175">
        <f>SUM(C161:C164)</f>
        <v>28562.799999999999</v>
      </c>
      <c r="D160" s="175">
        <f>C160/B160*100</f>
        <v>100</v>
      </c>
      <c r="E160" s="175">
        <f>SUM(E161:E164)</f>
        <v>28562.799999999999</v>
      </c>
      <c r="F160" s="175">
        <f>E160/B160*100</f>
        <v>100</v>
      </c>
      <c r="G160" s="175">
        <f>SUM(G161:G164)</f>
        <v>28562.799999999999</v>
      </c>
      <c r="H160" s="175">
        <f>G160/B160*100</f>
        <v>100</v>
      </c>
      <c r="I160" s="175">
        <f t="shared" ref="I160:I161" si="24">B160-G160</f>
        <v>0</v>
      </c>
      <c r="J160" s="390" t="s">
        <v>538</v>
      </c>
    </row>
    <row r="161" spans="1:42" ht="19.5" x14ac:dyDescent="0.25">
      <c r="A161" s="284" t="s">
        <v>0</v>
      </c>
      <c r="B161" s="175">
        <v>0</v>
      </c>
      <c r="C161" s="175">
        <v>0</v>
      </c>
      <c r="D161" s="175">
        <v>0</v>
      </c>
      <c r="E161" s="175">
        <v>0</v>
      </c>
      <c r="F161" s="175">
        <v>0</v>
      </c>
      <c r="G161" s="175">
        <v>0</v>
      </c>
      <c r="H161" s="175">
        <v>0</v>
      </c>
      <c r="I161" s="175">
        <f t="shared" si="24"/>
        <v>0</v>
      </c>
      <c r="J161" s="391"/>
    </row>
    <row r="162" spans="1:42" ht="19.5" x14ac:dyDescent="0.25">
      <c r="A162" s="73" t="s">
        <v>1</v>
      </c>
      <c r="B162" s="175">
        <v>28562.799999999999</v>
      </c>
      <c r="C162" s="175">
        <v>28562.799999999999</v>
      </c>
      <c r="D162" s="175">
        <f>C162/B162*100</f>
        <v>100</v>
      </c>
      <c r="E162" s="175">
        <v>28562.799999999999</v>
      </c>
      <c r="F162" s="175">
        <f t="shared" ref="F162" si="25">E162/B162*100</f>
        <v>100</v>
      </c>
      <c r="G162" s="175">
        <v>28562.799999999999</v>
      </c>
      <c r="H162" s="175">
        <f>G162/B162*100</f>
        <v>100</v>
      </c>
      <c r="I162" s="175">
        <f>B162-G162</f>
        <v>0</v>
      </c>
      <c r="J162" s="391"/>
    </row>
    <row r="163" spans="1:42" x14ac:dyDescent="0.25">
      <c r="A163" s="285" t="s">
        <v>2</v>
      </c>
      <c r="B163" s="176">
        <v>0</v>
      </c>
      <c r="C163" s="176">
        <v>0</v>
      </c>
      <c r="D163" s="176">
        <v>0</v>
      </c>
      <c r="E163" s="176">
        <v>0</v>
      </c>
      <c r="F163" s="175">
        <v>0</v>
      </c>
      <c r="G163" s="176">
        <v>0</v>
      </c>
      <c r="H163" s="175">
        <v>0</v>
      </c>
      <c r="I163" s="176">
        <f t="shared" ref="I163:I164" si="26">B163-G163</f>
        <v>0</v>
      </c>
      <c r="J163" s="391"/>
    </row>
    <row r="164" spans="1:42" x14ac:dyDescent="0.25">
      <c r="A164" s="285" t="s">
        <v>3</v>
      </c>
      <c r="B164" s="176">
        <v>0</v>
      </c>
      <c r="C164" s="176">
        <v>0</v>
      </c>
      <c r="D164" s="176">
        <v>0</v>
      </c>
      <c r="E164" s="176">
        <v>0</v>
      </c>
      <c r="F164" s="175">
        <v>0</v>
      </c>
      <c r="G164" s="176">
        <v>0</v>
      </c>
      <c r="H164" s="175">
        <v>0</v>
      </c>
      <c r="I164" s="176">
        <f t="shared" si="26"/>
        <v>0</v>
      </c>
      <c r="J164" s="392"/>
    </row>
    <row r="165" spans="1:42" s="273" customFormat="1" x14ac:dyDescent="0.25">
      <c r="A165" s="381" t="s">
        <v>346</v>
      </c>
      <c r="B165" s="382"/>
      <c r="C165" s="382"/>
      <c r="D165" s="382"/>
      <c r="E165" s="382"/>
      <c r="F165" s="382"/>
      <c r="G165" s="382"/>
      <c r="H165" s="382"/>
      <c r="I165" s="382"/>
      <c r="J165" s="383"/>
      <c r="K165" s="272"/>
      <c r="L165" s="272"/>
      <c r="M165" s="272"/>
      <c r="N165" s="272"/>
      <c r="O165" s="272"/>
      <c r="P165" s="272"/>
      <c r="Q165" s="272"/>
      <c r="R165" s="272"/>
      <c r="S165" s="272"/>
      <c r="T165" s="272"/>
      <c r="U165" s="272"/>
      <c r="V165" s="272"/>
      <c r="W165" s="272"/>
      <c r="X165" s="272"/>
      <c r="Y165" s="272"/>
      <c r="Z165" s="272"/>
      <c r="AA165" s="272"/>
      <c r="AB165" s="272"/>
      <c r="AC165" s="272"/>
      <c r="AD165" s="272"/>
      <c r="AE165" s="272"/>
      <c r="AF165" s="272"/>
      <c r="AG165" s="272"/>
      <c r="AH165" s="272"/>
      <c r="AI165" s="272"/>
      <c r="AJ165" s="272"/>
      <c r="AK165" s="272"/>
      <c r="AL165" s="272"/>
      <c r="AM165" s="272"/>
      <c r="AN165" s="272"/>
      <c r="AO165" s="272"/>
      <c r="AP165" s="272"/>
    </row>
    <row r="166" spans="1:42" s="310" customFormat="1" x14ac:dyDescent="0.25">
      <c r="A166" s="384" t="s">
        <v>490</v>
      </c>
      <c r="B166" s="385"/>
      <c r="C166" s="385"/>
      <c r="D166" s="385"/>
      <c r="E166" s="385"/>
      <c r="F166" s="385"/>
      <c r="G166" s="385"/>
      <c r="H166" s="385"/>
      <c r="I166" s="385"/>
      <c r="J166" s="386"/>
      <c r="K166" s="309"/>
      <c r="L166" s="309"/>
      <c r="M166" s="309"/>
      <c r="N166" s="309"/>
      <c r="O166" s="309"/>
      <c r="P166" s="309"/>
      <c r="Q166" s="309"/>
      <c r="R166" s="309"/>
      <c r="S166" s="309"/>
      <c r="T166" s="309"/>
      <c r="U166" s="309"/>
      <c r="V166" s="309"/>
      <c r="W166" s="309"/>
      <c r="X166" s="309"/>
      <c r="Y166" s="309"/>
      <c r="Z166" s="309"/>
      <c r="AA166" s="309"/>
      <c r="AB166" s="309"/>
      <c r="AC166" s="309"/>
      <c r="AD166" s="309"/>
      <c r="AE166" s="309"/>
      <c r="AF166" s="309"/>
      <c r="AG166" s="309"/>
      <c r="AH166" s="309"/>
      <c r="AI166" s="309"/>
      <c r="AJ166" s="309"/>
      <c r="AK166" s="309"/>
      <c r="AL166" s="309"/>
      <c r="AM166" s="309"/>
      <c r="AN166" s="309"/>
      <c r="AO166" s="309"/>
      <c r="AP166" s="309"/>
    </row>
    <row r="167" spans="1:42" s="275" customFormat="1" x14ac:dyDescent="0.25">
      <c r="A167" s="387" t="s">
        <v>228</v>
      </c>
      <c r="B167" s="388"/>
      <c r="C167" s="388"/>
      <c r="D167" s="388"/>
      <c r="E167" s="388"/>
      <c r="F167" s="388"/>
      <c r="G167" s="388"/>
      <c r="H167" s="388"/>
      <c r="I167" s="388"/>
      <c r="J167" s="389"/>
      <c r="K167" s="274"/>
      <c r="L167" s="274"/>
      <c r="M167" s="274"/>
      <c r="N167" s="274"/>
      <c r="O167" s="274"/>
      <c r="P167" s="274"/>
      <c r="Q167" s="274"/>
      <c r="R167" s="274"/>
      <c r="S167" s="274"/>
      <c r="T167" s="274"/>
      <c r="U167" s="274"/>
      <c r="V167" s="274"/>
      <c r="W167" s="274"/>
      <c r="X167" s="274"/>
      <c r="Y167" s="274"/>
      <c r="Z167" s="274"/>
      <c r="AA167" s="274"/>
      <c r="AB167" s="274"/>
      <c r="AC167" s="274"/>
      <c r="AD167" s="274"/>
      <c r="AE167" s="274"/>
      <c r="AF167" s="274"/>
      <c r="AG167" s="274"/>
      <c r="AH167" s="274"/>
      <c r="AI167" s="274"/>
      <c r="AJ167" s="274"/>
      <c r="AK167" s="274"/>
      <c r="AL167" s="274"/>
      <c r="AM167" s="274"/>
      <c r="AN167" s="274"/>
      <c r="AO167" s="274"/>
      <c r="AP167" s="274"/>
    </row>
    <row r="168" spans="1:42" s="310" customFormat="1" x14ac:dyDescent="0.25">
      <c r="A168" s="384" t="s">
        <v>491</v>
      </c>
      <c r="B168" s="385"/>
      <c r="C168" s="385"/>
      <c r="D168" s="385"/>
      <c r="E168" s="385"/>
      <c r="F168" s="385"/>
      <c r="G168" s="385"/>
      <c r="H168" s="385"/>
      <c r="I168" s="385"/>
      <c r="J168" s="386"/>
      <c r="K168" s="309"/>
      <c r="L168" s="309"/>
      <c r="M168" s="309"/>
      <c r="N168" s="309"/>
      <c r="O168" s="309"/>
      <c r="P168" s="309"/>
      <c r="Q168" s="309"/>
      <c r="R168" s="309"/>
      <c r="S168" s="309"/>
      <c r="T168" s="309"/>
      <c r="U168" s="309"/>
      <c r="V168" s="309"/>
      <c r="W168" s="309"/>
      <c r="X168" s="309"/>
      <c r="Y168" s="309"/>
      <c r="Z168" s="309"/>
      <c r="AA168" s="309"/>
      <c r="AB168" s="309"/>
      <c r="AC168" s="309"/>
      <c r="AD168" s="309"/>
      <c r="AE168" s="309"/>
      <c r="AF168" s="309"/>
      <c r="AG168" s="309"/>
      <c r="AH168" s="309"/>
      <c r="AI168" s="309"/>
      <c r="AJ168" s="309"/>
      <c r="AK168" s="309"/>
      <c r="AL168" s="309"/>
      <c r="AM168" s="309"/>
      <c r="AN168" s="309"/>
      <c r="AO168" s="309"/>
      <c r="AP168" s="309"/>
    </row>
    <row r="169" spans="1:42" s="313" customFormat="1" x14ac:dyDescent="0.25">
      <c r="A169" s="377" t="s">
        <v>555</v>
      </c>
      <c r="B169" s="399"/>
      <c r="C169" s="399"/>
      <c r="D169" s="399"/>
      <c r="E169" s="399"/>
      <c r="F169" s="399"/>
      <c r="G169" s="399"/>
      <c r="H169" s="399"/>
      <c r="I169" s="399"/>
      <c r="J169" s="400"/>
      <c r="K169" s="312"/>
      <c r="L169" s="312"/>
      <c r="M169" s="312"/>
      <c r="N169" s="312"/>
      <c r="O169" s="312"/>
      <c r="P169" s="312"/>
      <c r="Q169" s="312"/>
      <c r="R169" s="312"/>
      <c r="S169" s="312"/>
      <c r="T169" s="312"/>
      <c r="U169" s="312"/>
      <c r="V169" s="312"/>
      <c r="W169" s="312"/>
      <c r="X169" s="312"/>
      <c r="Y169" s="312"/>
      <c r="Z169" s="312"/>
      <c r="AA169" s="312"/>
      <c r="AB169" s="312"/>
      <c r="AC169" s="312"/>
      <c r="AD169" s="312"/>
      <c r="AE169" s="312"/>
      <c r="AF169" s="312"/>
      <c r="AG169" s="312"/>
      <c r="AH169" s="312"/>
      <c r="AI169" s="312"/>
      <c r="AJ169" s="312"/>
      <c r="AK169" s="312"/>
      <c r="AL169" s="312"/>
      <c r="AM169" s="312"/>
      <c r="AN169" s="312"/>
      <c r="AO169" s="312"/>
      <c r="AP169" s="312"/>
    </row>
    <row r="170" spans="1:42" s="22" customFormat="1" x14ac:dyDescent="0.25">
      <c r="A170" s="378" t="s">
        <v>269</v>
      </c>
      <c r="B170" s="379"/>
      <c r="C170" s="379"/>
      <c r="D170" s="379"/>
      <c r="E170" s="379"/>
      <c r="F170" s="379"/>
      <c r="G170" s="379"/>
      <c r="H170" s="379"/>
      <c r="I170" s="379"/>
      <c r="J170" s="380"/>
      <c r="K170" s="217"/>
      <c r="L170" s="217"/>
      <c r="M170" s="217"/>
      <c r="N170" s="217"/>
      <c r="O170" s="217"/>
      <c r="P170" s="217"/>
      <c r="Q170" s="217"/>
      <c r="R170" s="217"/>
      <c r="S170" s="217"/>
      <c r="T170" s="217"/>
      <c r="U170" s="217"/>
      <c r="V170" s="217"/>
      <c r="W170" s="217"/>
      <c r="X170" s="217"/>
      <c r="Y170" s="217"/>
      <c r="Z170" s="217"/>
      <c r="AA170" s="217"/>
      <c r="AB170" s="217"/>
      <c r="AC170" s="217"/>
      <c r="AD170" s="217"/>
      <c r="AE170" s="217"/>
      <c r="AF170" s="217"/>
      <c r="AG170" s="217"/>
      <c r="AH170" s="217"/>
      <c r="AI170" s="217"/>
      <c r="AJ170" s="217"/>
      <c r="AK170" s="217"/>
      <c r="AL170" s="217"/>
      <c r="AM170" s="217"/>
      <c r="AN170" s="217"/>
      <c r="AO170" s="217"/>
      <c r="AP170" s="217"/>
    </row>
    <row r="171" spans="1:42" s="22" customFormat="1" x14ac:dyDescent="0.25">
      <c r="A171" s="396" t="s">
        <v>272</v>
      </c>
      <c r="B171" s="397"/>
      <c r="C171" s="397"/>
      <c r="D171" s="397"/>
      <c r="E171" s="397"/>
      <c r="F171" s="397"/>
      <c r="G171" s="397"/>
      <c r="H171" s="397"/>
      <c r="I171" s="397"/>
      <c r="J171" s="398"/>
      <c r="K171" s="217"/>
      <c r="L171" s="217"/>
      <c r="M171" s="217"/>
      <c r="N171" s="217"/>
      <c r="O171" s="217"/>
      <c r="P171" s="217"/>
      <c r="Q171" s="217"/>
      <c r="R171" s="217"/>
      <c r="S171" s="217"/>
      <c r="T171" s="217"/>
      <c r="U171" s="217"/>
      <c r="V171" s="217"/>
      <c r="W171" s="217"/>
      <c r="X171" s="217"/>
      <c r="Y171" s="217"/>
      <c r="Z171" s="217"/>
      <c r="AA171" s="217"/>
      <c r="AB171" s="217"/>
      <c r="AC171" s="217"/>
      <c r="AD171" s="217"/>
      <c r="AE171" s="217"/>
      <c r="AF171" s="217"/>
      <c r="AG171" s="217"/>
      <c r="AH171" s="217"/>
      <c r="AI171" s="217"/>
      <c r="AJ171" s="217"/>
      <c r="AK171" s="217"/>
      <c r="AL171" s="217"/>
      <c r="AM171" s="217"/>
      <c r="AN171" s="217"/>
      <c r="AO171" s="217"/>
      <c r="AP171" s="217"/>
    </row>
    <row r="172" spans="1:42" s="22" customFormat="1" ht="134.25" customHeight="1" x14ac:dyDescent="0.25">
      <c r="A172" s="362" t="s">
        <v>473</v>
      </c>
      <c r="B172" s="175">
        <f>SUM(B173:B176)</f>
        <v>1747.5</v>
      </c>
      <c r="C172" s="175">
        <f>SUM(C173:C176)</f>
        <v>1747.5</v>
      </c>
      <c r="D172" s="175">
        <f>C172/B172*100</f>
        <v>100</v>
      </c>
      <c r="E172" s="175">
        <f>SUM(E173:E176)</f>
        <v>1747.5</v>
      </c>
      <c r="F172" s="175">
        <f>E172/B172*100</f>
        <v>100</v>
      </c>
      <c r="G172" s="175">
        <f>SUM(G173:G176)</f>
        <v>172825.3</v>
      </c>
      <c r="H172" s="175">
        <v>100</v>
      </c>
      <c r="I172" s="175">
        <v>172825.3</v>
      </c>
      <c r="J172" s="390" t="s">
        <v>470</v>
      </c>
      <c r="K172" s="217"/>
      <c r="L172" s="217"/>
      <c r="M172" s="217"/>
      <c r="N172" s="217"/>
      <c r="O172" s="217"/>
      <c r="P172" s="217"/>
      <c r="Q172" s="217"/>
      <c r="R172" s="217"/>
      <c r="S172" s="217"/>
      <c r="T172" s="217"/>
      <c r="U172" s="217"/>
      <c r="V172" s="217"/>
      <c r="W172" s="217"/>
      <c r="X172" s="217"/>
      <c r="Y172" s="217"/>
      <c r="Z172" s="217"/>
      <c r="AA172" s="217"/>
      <c r="AB172" s="217"/>
      <c r="AC172" s="217"/>
      <c r="AD172" s="217"/>
      <c r="AE172" s="217"/>
      <c r="AF172" s="217"/>
      <c r="AG172" s="217"/>
      <c r="AH172" s="217"/>
      <c r="AI172" s="217"/>
      <c r="AJ172" s="217"/>
      <c r="AK172" s="217"/>
      <c r="AL172" s="217"/>
      <c r="AM172" s="217"/>
      <c r="AN172" s="217"/>
      <c r="AO172" s="217"/>
      <c r="AP172" s="217"/>
    </row>
    <row r="173" spans="1:42" s="22" customFormat="1" ht="19.5" x14ac:dyDescent="0.25">
      <c r="A173" s="288" t="s">
        <v>230</v>
      </c>
      <c r="B173" s="175">
        <f>B179+B187</f>
        <v>0</v>
      </c>
      <c r="C173" s="175">
        <f>C179+C187</f>
        <v>0</v>
      </c>
      <c r="D173" s="175">
        <v>0</v>
      </c>
      <c r="E173" s="175">
        <f>E179+E187</f>
        <v>0</v>
      </c>
      <c r="F173" s="175">
        <v>0</v>
      </c>
      <c r="G173" s="175">
        <f>G179+G187</f>
        <v>171077.8</v>
      </c>
      <c r="H173" s="175">
        <v>100</v>
      </c>
      <c r="I173" s="175">
        <f>I179+I187</f>
        <v>0</v>
      </c>
      <c r="J173" s="391"/>
      <c r="K173" s="217"/>
      <c r="L173" s="217"/>
      <c r="M173" s="217"/>
      <c r="N173" s="217"/>
      <c r="O173" s="217"/>
      <c r="P173" s="217"/>
      <c r="Q173" s="217"/>
      <c r="R173" s="217"/>
      <c r="S173" s="217"/>
      <c r="T173" s="217"/>
      <c r="U173" s="217"/>
      <c r="V173" s="217"/>
      <c r="W173" s="217"/>
      <c r="X173" s="217"/>
      <c r="Y173" s="217"/>
      <c r="Z173" s="217"/>
      <c r="AA173" s="217"/>
      <c r="AB173" s="217"/>
      <c r="AC173" s="217"/>
      <c r="AD173" s="217"/>
      <c r="AE173" s="217"/>
      <c r="AF173" s="217"/>
      <c r="AG173" s="217"/>
      <c r="AH173" s="217"/>
      <c r="AI173" s="217"/>
      <c r="AJ173" s="217"/>
      <c r="AK173" s="217"/>
      <c r="AL173" s="217"/>
      <c r="AM173" s="217"/>
      <c r="AN173" s="217"/>
      <c r="AO173" s="217"/>
      <c r="AP173" s="217"/>
    </row>
    <row r="174" spans="1:42" s="22" customFormat="1" ht="19.5" x14ac:dyDescent="0.25">
      <c r="A174" s="66" t="s">
        <v>1</v>
      </c>
      <c r="B174" s="175">
        <f>B180+B188</f>
        <v>1747.5</v>
      </c>
      <c r="C174" s="175">
        <f>C180+C188</f>
        <v>1747.5</v>
      </c>
      <c r="D174" s="175">
        <f>C174/B174*100</f>
        <v>100</v>
      </c>
      <c r="E174" s="175">
        <f>E180+E188</f>
        <v>1747.5</v>
      </c>
      <c r="F174" s="175">
        <f>E174/B174*100</f>
        <v>100</v>
      </c>
      <c r="G174" s="175">
        <f>G180+G188</f>
        <v>1747.5</v>
      </c>
      <c r="H174" s="175">
        <f>G174/B174*100</f>
        <v>100</v>
      </c>
      <c r="I174" s="175">
        <f>I180+I188</f>
        <v>0</v>
      </c>
      <c r="J174" s="391"/>
      <c r="K174" s="217"/>
      <c r="L174" s="217"/>
      <c r="M174" s="217"/>
      <c r="N174" s="217"/>
      <c r="O174" s="217"/>
      <c r="P174" s="217"/>
      <c r="Q174" s="217"/>
      <c r="R174" s="217"/>
      <c r="S174" s="217"/>
      <c r="T174" s="217"/>
      <c r="U174" s="217"/>
      <c r="V174" s="217"/>
      <c r="W174" s="217"/>
      <c r="X174" s="217"/>
      <c r="Y174" s="217"/>
      <c r="Z174" s="217"/>
      <c r="AA174" s="217"/>
      <c r="AB174" s="217"/>
      <c r="AC174" s="217"/>
      <c r="AD174" s="217"/>
      <c r="AE174" s="217"/>
      <c r="AF174" s="217"/>
      <c r="AG174" s="217"/>
      <c r="AH174" s="217"/>
      <c r="AI174" s="217"/>
      <c r="AJ174" s="217"/>
      <c r="AK174" s="217"/>
      <c r="AL174" s="217"/>
      <c r="AM174" s="217"/>
      <c r="AN174" s="217"/>
      <c r="AO174" s="217"/>
      <c r="AP174" s="217"/>
    </row>
    <row r="175" spans="1:42" s="22" customFormat="1" x14ac:dyDescent="0.25">
      <c r="A175" s="283" t="s">
        <v>2</v>
      </c>
      <c r="B175" s="176">
        <v>0</v>
      </c>
      <c r="C175" s="176">
        <v>0</v>
      </c>
      <c r="D175" s="176">
        <v>0</v>
      </c>
      <c r="E175" s="176">
        <v>0</v>
      </c>
      <c r="F175" s="176">
        <v>0</v>
      </c>
      <c r="G175" s="176">
        <v>0</v>
      </c>
      <c r="H175" s="176">
        <v>0</v>
      </c>
      <c r="I175" s="176">
        <f>B175-G175</f>
        <v>0</v>
      </c>
      <c r="J175" s="391"/>
      <c r="K175" s="217"/>
      <c r="L175" s="217"/>
      <c r="M175" s="217"/>
      <c r="N175" s="217"/>
      <c r="O175" s="217"/>
      <c r="P175" s="217"/>
      <c r="Q175" s="217"/>
      <c r="R175" s="217"/>
      <c r="S175" s="217"/>
      <c r="T175" s="217"/>
      <c r="U175" s="217"/>
      <c r="V175" s="217"/>
      <c r="W175" s="217"/>
      <c r="X175" s="217"/>
      <c r="Y175" s="217"/>
      <c r="Z175" s="217"/>
      <c r="AA175" s="217"/>
      <c r="AB175" s="217"/>
      <c r="AC175" s="217"/>
      <c r="AD175" s="217"/>
      <c r="AE175" s="217"/>
      <c r="AF175" s="217"/>
      <c r="AG175" s="217"/>
      <c r="AH175" s="217"/>
      <c r="AI175" s="217"/>
      <c r="AJ175" s="217"/>
      <c r="AK175" s="217"/>
      <c r="AL175" s="217"/>
      <c r="AM175" s="217"/>
      <c r="AN175" s="217"/>
      <c r="AO175" s="217"/>
      <c r="AP175" s="217"/>
    </row>
    <row r="176" spans="1:42" s="22" customFormat="1" x14ac:dyDescent="0.25">
      <c r="A176" s="283" t="s">
        <v>3</v>
      </c>
      <c r="B176" s="176">
        <v>0</v>
      </c>
      <c r="C176" s="176">
        <v>0</v>
      </c>
      <c r="D176" s="176">
        <v>0</v>
      </c>
      <c r="E176" s="176">
        <v>0</v>
      </c>
      <c r="F176" s="176">
        <v>0</v>
      </c>
      <c r="G176" s="176">
        <v>0</v>
      </c>
      <c r="H176" s="176">
        <v>0</v>
      </c>
      <c r="I176" s="176">
        <f>B176-G176</f>
        <v>0</v>
      </c>
      <c r="J176" s="392"/>
      <c r="K176" s="217"/>
      <c r="L176" s="217"/>
      <c r="M176" s="217"/>
      <c r="N176" s="217"/>
      <c r="O176" s="217"/>
      <c r="P176" s="217"/>
      <c r="Q176" s="217"/>
      <c r="R176" s="217"/>
      <c r="S176" s="217"/>
      <c r="T176" s="217"/>
      <c r="U176" s="217"/>
      <c r="V176" s="217"/>
      <c r="W176" s="217"/>
      <c r="X176" s="217"/>
      <c r="Y176" s="217"/>
      <c r="Z176" s="217"/>
      <c r="AA176" s="217"/>
      <c r="AB176" s="217"/>
      <c r="AC176" s="217"/>
      <c r="AD176" s="217"/>
      <c r="AE176" s="217"/>
      <c r="AF176" s="217"/>
      <c r="AG176" s="217"/>
      <c r="AH176" s="217"/>
      <c r="AI176" s="217"/>
      <c r="AJ176" s="217"/>
      <c r="AK176" s="217"/>
      <c r="AL176" s="217"/>
      <c r="AM176" s="217"/>
      <c r="AN176" s="217"/>
      <c r="AO176" s="217"/>
      <c r="AP176" s="217"/>
    </row>
    <row r="177" spans="1:42" s="22" customFormat="1" x14ac:dyDescent="0.25">
      <c r="A177" s="330" t="s">
        <v>38</v>
      </c>
      <c r="B177" s="164"/>
      <c r="C177" s="164"/>
      <c r="D177" s="164"/>
      <c r="E177" s="164"/>
      <c r="F177" s="164"/>
      <c r="G177" s="164"/>
      <c r="H177" s="164"/>
      <c r="I177" s="164"/>
      <c r="J177" s="164"/>
      <c r="K177" s="217"/>
      <c r="L177" s="217"/>
      <c r="M177" s="217"/>
      <c r="N177" s="217"/>
      <c r="O177" s="217"/>
      <c r="P177" s="217"/>
      <c r="Q177" s="217"/>
      <c r="R177" s="217"/>
      <c r="S177" s="217"/>
      <c r="T177" s="217"/>
      <c r="U177" s="217"/>
      <c r="V177" s="217"/>
      <c r="W177" s="217"/>
      <c r="X177" s="217"/>
      <c r="Y177" s="217"/>
      <c r="Z177" s="217"/>
      <c r="AA177" s="217"/>
      <c r="AB177" s="217"/>
      <c r="AC177" s="217"/>
      <c r="AD177" s="217"/>
      <c r="AE177" s="217"/>
      <c r="AF177" s="217"/>
      <c r="AG177" s="217"/>
      <c r="AH177" s="217"/>
      <c r="AI177" s="217"/>
      <c r="AJ177" s="217"/>
      <c r="AK177" s="217"/>
      <c r="AL177" s="217"/>
      <c r="AM177" s="217"/>
      <c r="AN177" s="217"/>
      <c r="AO177" s="217"/>
      <c r="AP177" s="217"/>
    </row>
    <row r="178" spans="1:42" s="22" customFormat="1" ht="134.25" customHeight="1" x14ac:dyDescent="0.25">
      <c r="A178" s="369" t="s">
        <v>315</v>
      </c>
      <c r="B178" s="175">
        <f>SUM(B179:B182)</f>
        <v>1747.5</v>
      </c>
      <c r="C178" s="175">
        <f>SUM(C179:C182)</f>
        <v>1747.5</v>
      </c>
      <c r="D178" s="175">
        <f>C178/B178*100</f>
        <v>100</v>
      </c>
      <c r="E178" s="175">
        <f>SUM(E179:E182)</f>
        <v>1747.5</v>
      </c>
      <c r="F178" s="175">
        <f>E178/B178*100</f>
        <v>100</v>
      </c>
      <c r="G178" s="175">
        <f>SUM(G179:G182)</f>
        <v>172825.3</v>
      </c>
      <c r="H178" s="175">
        <v>100</v>
      </c>
      <c r="I178" s="175">
        <v>172825.3</v>
      </c>
      <c r="J178" s="390"/>
      <c r="K178" s="217"/>
      <c r="L178" s="217"/>
      <c r="M178" s="217"/>
      <c r="N178" s="217"/>
      <c r="O178" s="217"/>
      <c r="P178" s="217"/>
      <c r="Q178" s="217"/>
      <c r="R178" s="217"/>
      <c r="S178" s="217"/>
      <c r="T178" s="217"/>
      <c r="U178" s="217"/>
      <c r="V178" s="217"/>
      <c r="W178" s="217"/>
      <c r="X178" s="217"/>
      <c r="Y178" s="217"/>
      <c r="Z178" s="217"/>
      <c r="AA178" s="217"/>
      <c r="AB178" s="217"/>
      <c r="AC178" s="217"/>
      <c r="AD178" s="217"/>
      <c r="AE178" s="217"/>
      <c r="AF178" s="217"/>
      <c r="AG178" s="217"/>
      <c r="AH178" s="217"/>
      <c r="AI178" s="217"/>
      <c r="AJ178" s="217"/>
      <c r="AK178" s="217"/>
      <c r="AL178" s="217"/>
      <c r="AM178" s="217"/>
      <c r="AN178" s="217"/>
      <c r="AO178" s="217"/>
      <c r="AP178" s="217"/>
    </row>
    <row r="179" spans="1:42" s="22" customFormat="1" ht="19.5" x14ac:dyDescent="0.25">
      <c r="A179" s="282" t="s">
        <v>0</v>
      </c>
      <c r="B179" s="175">
        <v>0</v>
      </c>
      <c r="C179" s="175">
        <v>0</v>
      </c>
      <c r="D179" s="175">
        <v>0</v>
      </c>
      <c r="E179" s="175">
        <v>0</v>
      </c>
      <c r="F179" s="175">
        <v>0</v>
      </c>
      <c r="G179" s="175">
        <v>171077.8</v>
      </c>
      <c r="H179" s="175">
        <v>0</v>
      </c>
      <c r="I179" s="175">
        <v>0</v>
      </c>
      <c r="J179" s="391"/>
      <c r="K179" s="217"/>
      <c r="L179" s="217"/>
      <c r="M179" s="217"/>
      <c r="N179" s="217"/>
      <c r="O179" s="217"/>
      <c r="P179" s="217"/>
      <c r="Q179" s="217"/>
      <c r="R179" s="217"/>
      <c r="S179" s="217"/>
      <c r="T179" s="217"/>
      <c r="U179" s="217"/>
      <c r="V179" s="217"/>
      <c r="W179" s="217"/>
      <c r="X179" s="217"/>
      <c r="Y179" s="217"/>
      <c r="Z179" s="217"/>
      <c r="AA179" s="217"/>
      <c r="AB179" s="217"/>
      <c r="AC179" s="217"/>
      <c r="AD179" s="217"/>
      <c r="AE179" s="217"/>
      <c r="AF179" s="217"/>
      <c r="AG179" s="217"/>
      <c r="AH179" s="217"/>
      <c r="AI179" s="217"/>
      <c r="AJ179" s="217"/>
      <c r="AK179" s="217"/>
      <c r="AL179" s="217"/>
      <c r="AM179" s="217"/>
      <c r="AN179" s="217"/>
      <c r="AO179" s="217"/>
      <c r="AP179" s="217"/>
    </row>
    <row r="180" spans="1:42" s="307" customFormat="1" ht="19.5" x14ac:dyDescent="0.25">
      <c r="A180" s="66" t="s">
        <v>1</v>
      </c>
      <c r="B180" s="277">
        <v>1747.5</v>
      </c>
      <c r="C180" s="277">
        <v>1747.5</v>
      </c>
      <c r="D180" s="175">
        <f>C180/B180*100</f>
        <v>100</v>
      </c>
      <c r="E180" s="277">
        <v>1747.5</v>
      </c>
      <c r="F180" s="175">
        <f>E180/B180*100</f>
        <v>100</v>
      </c>
      <c r="G180" s="277">
        <v>1747.5</v>
      </c>
      <c r="H180" s="175">
        <f>G180/B180*100</f>
        <v>100</v>
      </c>
      <c r="I180" s="175">
        <f>B180-G180</f>
        <v>0</v>
      </c>
      <c r="J180" s="391"/>
      <c r="K180" s="306"/>
      <c r="L180" s="306"/>
      <c r="M180" s="306"/>
      <c r="N180" s="306"/>
      <c r="O180" s="306"/>
      <c r="P180" s="306"/>
      <c r="Q180" s="306"/>
      <c r="R180" s="306"/>
      <c r="S180" s="306"/>
      <c r="T180" s="306"/>
      <c r="U180" s="306"/>
      <c r="V180" s="306"/>
      <c r="W180" s="306"/>
      <c r="X180" s="306"/>
      <c r="Y180" s="306"/>
      <c r="Z180" s="306"/>
      <c r="AA180" s="306"/>
      <c r="AB180" s="306"/>
      <c r="AC180" s="306"/>
      <c r="AD180" s="306"/>
      <c r="AE180" s="306"/>
      <c r="AF180" s="306"/>
      <c r="AG180" s="306"/>
      <c r="AH180" s="306"/>
      <c r="AI180" s="306"/>
      <c r="AJ180" s="306"/>
      <c r="AK180" s="306"/>
      <c r="AL180" s="306"/>
      <c r="AM180" s="306"/>
      <c r="AN180" s="306"/>
      <c r="AO180" s="306"/>
      <c r="AP180" s="306"/>
    </row>
    <row r="181" spans="1:42" s="22" customFormat="1" x14ac:dyDescent="0.25">
      <c r="A181" s="283" t="s">
        <v>2</v>
      </c>
      <c r="B181" s="279">
        <v>0</v>
      </c>
      <c r="C181" s="278">
        <v>0</v>
      </c>
      <c r="D181" s="176">
        <v>0</v>
      </c>
      <c r="E181" s="278">
        <v>0</v>
      </c>
      <c r="F181" s="176">
        <v>0</v>
      </c>
      <c r="G181" s="278">
        <v>0</v>
      </c>
      <c r="H181" s="176">
        <v>0</v>
      </c>
      <c r="I181" s="176">
        <f>B181-G181</f>
        <v>0</v>
      </c>
      <c r="J181" s="391"/>
      <c r="K181" s="217"/>
      <c r="L181" s="217"/>
      <c r="M181" s="217"/>
      <c r="N181" s="217"/>
      <c r="O181" s="217"/>
      <c r="P181" s="217"/>
      <c r="Q181" s="217"/>
      <c r="R181" s="217"/>
      <c r="S181" s="217"/>
      <c r="T181" s="217"/>
      <c r="U181" s="217"/>
      <c r="V181" s="217"/>
      <c r="W181" s="217"/>
      <c r="X181" s="217"/>
      <c r="Y181" s="217"/>
      <c r="Z181" s="217"/>
      <c r="AA181" s="217"/>
      <c r="AB181" s="217"/>
      <c r="AC181" s="217"/>
      <c r="AD181" s="217"/>
      <c r="AE181" s="217"/>
      <c r="AF181" s="217"/>
      <c r="AG181" s="217"/>
      <c r="AH181" s="217"/>
      <c r="AI181" s="217"/>
      <c r="AJ181" s="217"/>
      <c r="AK181" s="217"/>
      <c r="AL181" s="217"/>
      <c r="AM181" s="217"/>
      <c r="AN181" s="217"/>
      <c r="AO181" s="217"/>
      <c r="AP181" s="217"/>
    </row>
    <row r="182" spans="1:42" s="22" customFormat="1" x14ac:dyDescent="0.25">
      <c r="A182" s="283" t="s">
        <v>3</v>
      </c>
      <c r="B182" s="176">
        <v>0</v>
      </c>
      <c r="C182" s="176">
        <v>0</v>
      </c>
      <c r="D182" s="176">
        <v>0</v>
      </c>
      <c r="E182" s="176">
        <v>0</v>
      </c>
      <c r="F182" s="176">
        <v>0</v>
      </c>
      <c r="G182" s="176">
        <v>0</v>
      </c>
      <c r="H182" s="176">
        <v>0</v>
      </c>
      <c r="I182" s="176">
        <f>B182-G182</f>
        <v>0</v>
      </c>
      <c r="J182" s="392"/>
      <c r="K182" s="217"/>
      <c r="L182" s="217"/>
      <c r="M182" s="217"/>
      <c r="N182" s="217"/>
      <c r="O182" s="217"/>
      <c r="P182" s="217"/>
      <c r="Q182" s="217"/>
      <c r="R182" s="217"/>
      <c r="S182" s="217"/>
      <c r="T182" s="217"/>
      <c r="U182" s="217"/>
      <c r="V182" s="217"/>
      <c r="W182" s="217"/>
      <c r="X182" s="217"/>
      <c r="Y182" s="217"/>
      <c r="Z182" s="217"/>
      <c r="AA182" s="217"/>
      <c r="AB182" s="217"/>
      <c r="AC182" s="217"/>
      <c r="AD182" s="217"/>
      <c r="AE182" s="217"/>
      <c r="AF182" s="217"/>
      <c r="AG182" s="217"/>
      <c r="AH182" s="217"/>
      <c r="AI182" s="217"/>
      <c r="AJ182" s="217"/>
      <c r="AK182" s="217"/>
      <c r="AL182" s="217"/>
      <c r="AM182" s="217"/>
      <c r="AN182" s="217"/>
      <c r="AO182" s="217"/>
      <c r="AP182" s="217"/>
    </row>
    <row r="183" spans="1:42" s="92" customFormat="1" ht="18.75" hidden="1" customHeight="1" x14ac:dyDescent="0.25">
      <c r="A183" s="393" t="s">
        <v>141</v>
      </c>
      <c r="B183" s="394"/>
      <c r="C183" s="394"/>
      <c r="D183" s="394"/>
      <c r="E183" s="394"/>
      <c r="F183" s="394"/>
      <c r="G183" s="394"/>
      <c r="H183" s="394"/>
      <c r="I183" s="394"/>
      <c r="J183" s="395"/>
      <c r="K183" s="216"/>
      <c r="L183" s="216"/>
      <c r="M183" s="216"/>
      <c r="N183" s="216"/>
      <c r="O183" s="216"/>
      <c r="P183" s="216"/>
      <c r="Q183" s="216"/>
      <c r="R183" s="216"/>
      <c r="S183" s="216"/>
      <c r="T183" s="216"/>
      <c r="U183" s="216"/>
      <c r="V183" s="216"/>
      <c r="W183" s="216"/>
      <c r="X183" s="216"/>
      <c r="Y183" s="216"/>
      <c r="Z183" s="216"/>
      <c r="AA183" s="216"/>
      <c r="AB183" s="216"/>
      <c r="AC183" s="216"/>
      <c r="AD183" s="216"/>
      <c r="AE183" s="216"/>
      <c r="AF183" s="216"/>
      <c r="AG183" s="216"/>
      <c r="AH183" s="216"/>
      <c r="AI183" s="216"/>
      <c r="AJ183" s="216"/>
      <c r="AK183" s="216"/>
      <c r="AL183" s="216"/>
      <c r="AM183" s="216"/>
      <c r="AN183" s="216"/>
      <c r="AO183" s="216"/>
      <c r="AP183" s="216"/>
    </row>
    <row r="184" spans="1:42" s="22" customFormat="1" ht="18.75" hidden="1" customHeight="1" x14ac:dyDescent="0.25">
      <c r="A184" s="378" t="s">
        <v>322</v>
      </c>
      <c r="B184" s="379"/>
      <c r="C184" s="379"/>
      <c r="D184" s="379"/>
      <c r="E184" s="379"/>
      <c r="F184" s="379"/>
      <c r="G184" s="379"/>
      <c r="H184" s="379"/>
      <c r="I184" s="379"/>
      <c r="J184" s="380"/>
      <c r="K184" s="217"/>
      <c r="L184" s="217"/>
      <c r="M184" s="217"/>
      <c r="N184" s="217"/>
      <c r="O184" s="217"/>
      <c r="P184" s="217"/>
      <c r="Q184" s="217"/>
      <c r="R184" s="217"/>
      <c r="S184" s="217"/>
      <c r="T184" s="217"/>
      <c r="U184" s="217"/>
      <c r="V184" s="217"/>
      <c r="W184" s="217"/>
      <c r="X184" s="217"/>
      <c r="Y184" s="217"/>
      <c r="Z184" s="217"/>
      <c r="AA184" s="217"/>
      <c r="AB184" s="217"/>
      <c r="AC184" s="217"/>
      <c r="AD184" s="217"/>
      <c r="AE184" s="217"/>
      <c r="AF184" s="217"/>
      <c r="AG184" s="217"/>
      <c r="AH184" s="217"/>
      <c r="AI184" s="217"/>
      <c r="AJ184" s="217"/>
      <c r="AK184" s="217"/>
      <c r="AL184" s="217"/>
      <c r="AM184" s="217"/>
      <c r="AN184" s="217"/>
      <c r="AO184" s="217"/>
      <c r="AP184" s="217"/>
    </row>
    <row r="185" spans="1:42" s="22" customFormat="1" ht="18.75" hidden="1" customHeight="1" x14ac:dyDescent="0.25">
      <c r="A185" s="396" t="s">
        <v>239</v>
      </c>
      <c r="B185" s="397"/>
      <c r="C185" s="397"/>
      <c r="D185" s="397"/>
      <c r="E185" s="397"/>
      <c r="F185" s="397"/>
      <c r="G185" s="397"/>
      <c r="H185" s="397"/>
      <c r="I185" s="397"/>
      <c r="J185" s="398"/>
      <c r="K185" s="217"/>
      <c r="L185" s="217"/>
      <c r="M185" s="217"/>
      <c r="N185" s="217"/>
      <c r="O185" s="217"/>
      <c r="P185" s="217"/>
      <c r="Q185" s="217"/>
      <c r="R185" s="217"/>
      <c r="S185" s="217"/>
      <c r="T185" s="217"/>
      <c r="U185" s="217"/>
      <c r="V185" s="217"/>
      <c r="W185" s="217"/>
      <c r="X185" s="217"/>
      <c r="Y185" s="217"/>
      <c r="Z185" s="217"/>
      <c r="AA185" s="217"/>
      <c r="AB185" s="217"/>
      <c r="AC185" s="217"/>
      <c r="AD185" s="217"/>
      <c r="AE185" s="217"/>
      <c r="AF185" s="217"/>
      <c r="AG185" s="217"/>
      <c r="AH185" s="217"/>
      <c r="AI185" s="217"/>
      <c r="AJ185" s="217"/>
      <c r="AK185" s="217"/>
      <c r="AL185" s="217"/>
      <c r="AM185" s="217"/>
      <c r="AN185" s="217"/>
      <c r="AO185" s="217"/>
      <c r="AP185" s="217"/>
    </row>
    <row r="186" spans="1:42" s="22" customFormat="1" ht="61.5" hidden="1" customHeight="1" x14ac:dyDescent="0.25">
      <c r="A186" s="173" t="s">
        <v>323</v>
      </c>
      <c r="B186" s="175">
        <f>SUM(B187:B190)</f>
        <v>0</v>
      </c>
      <c r="C186" s="175">
        <f>SUM(C187:C190)</f>
        <v>0</v>
      </c>
      <c r="D186" s="175">
        <v>0</v>
      </c>
      <c r="E186" s="175">
        <f>SUM(E187:E190)</f>
        <v>0</v>
      </c>
      <c r="F186" s="175">
        <v>0</v>
      </c>
      <c r="G186" s="175">
        <v>0</v>
      </c>
      <c r="H186" s="175">
        <v>0</v>
      </c>
      <c r="I186" s="175">
        <f>B186-G186</f>
        <v>0</v>
      </c>
      <c r="J186" s="453"/>
      <c r="K186" s="217"/>
      <c r="L186" s="217"/>
      <c r="M186" s="217"/>
      <c r="N186" s="217"/>
      <c r="O186" s="217"/>
      <c r="P186" s="217"/>
      <c r="Q186" s="217"/>
      <c r="R186" s="217"/>
      <c r="S186" s="217"/>
      <c r="T186" s="217"/>
      <c r="U186" s="217"/>
      <c r="V186" s="217"/>
      <c r="W186" s="217"/>
      <c r="X186" s="217"/>
      <c r="Y186" s="217"/>
      <c r="Z186" s="217"/>
      <c r="AA186" s="217"/>
      <c r="AB186" s="217"/>
      <c r="AC186" s="217"/>
      <c r="AD186" s="217"/>
      <c r="AE186" s="217"/>
      <c r="AF186" s="217"/>
      <c r="AG186" s="217"/>
      <c r="AH186" s="217"/>
      <c r="AI186" s="217"/>
      <c r="AJ186" s="217"/>
      <c r="AK186" s="217"/>
      <c r="AL186" s="217"/>
      <c r="AM186" s="217"/>
      <c r="AN186" s="217"/>
      <c r="AO186" s="217"/>
      <c r="AP186" s="217"/>
    </row>
    <row r="187" spans="1:42" s="22" customFormat="1" ht="19.5" hidden="1" x14ac:dyDescent="0.25">
      <c r="A187" s="58" t="s">
        <v>0</v>
      </c>
      <c r="B187" s="175">
        <v>0</v>
      </c>
      <c r="C187" s="175">
        <v>0</v>
      </c>
      <c r="D187" s="175">
        <v>0</v>
      </c>
      <c r="E187" s="175">
        <v>0</v>
      </c>
      <c r="F187" s="175">
        <v>0</v>
      </c>
      <c r="G187" s="175">
        <v>0</v>
      </c>
      <c r="H187" s="175">
        <v>0</v>
      </c>
      <c r="I187" s="175">
        <f>B187-G187</f>
        <v>0</v>
      </c>
      <c r="J187" s="454"/>
      <c r="K187" s="217"/>
      <c r="L187" s="217"/>
      <c r="M187" s="217"/>
      <c r="N187" s="217"/>
      <c r="O187" s="217"/>
      <c r="P187" s="217"/>
      <c r="Q187" s="217"/>
      <c r="R187" s="217"/>
      <c r="S187" s="217"/>
      <c r="T187" s="217"/>
      <c r="U187" s="217"/>
      <c r="V187" s="217"/>
      <c r="W187" s="217"/>
      <c r="X187" s="217"/>
      <c r="Y187" s="217"/>
      <c r="Z187" s="217"/>
      <c r="AA187" s="217"/>
      <c r="AB187" s="217"/>
      <c r="AC187" s="217"/>
      <c r="AD187" s="217"/>
      <c r="AE187" s="217"/>
      <c r="AF187" s="217"/>
      <c r="AG187" s="217"/>
      <c r="AH187" s="217"/>
      <c r="AI187" s="217"/>
      <c r="AJ187" s="217"/>
      <c r="AK187" s="217"/>
      <c r="AL187" s="217"/>
      <c r="AM187" s="217"/>
      <c r="AN187" s="217"/>
      <c r="AO187" s="217"/>
      <c r="AP187" s="217"/>
    </row>
    <row r="188" spans="1:42" s="307" customFormat="1" ht="19.5" hidden="1" x14ac:dyDescent="0.25">
      <c r="A188" s="58" t="s">
        <v>1</v>
      </c>
      <c r="B188" s="277">
        <v>0</v>
      </c>
      <c r="C188" s="277">
        <v>0</v>
      </c>
      <c r="D188" s="175">
        <v>0</v>
      </c>
      <c r="E188" s="277">
        <v>0</v>
      </c>
      <c r="F188" s="175">
        <v>0</v>
      </c>
      <c r="G188" s="277">
        <v>0</v>
      </c>
      <c r="H188" s="175">
        <v>0</v>
      </c>
      <c r="I188" s="175">
        <f>B188-G188</f>
        <v>0</v>
      </c>
      <c r="J188" s="454"/>
      <c r="K188" s="306"/>
      <c r="L188" s="306"/>
      <c r="M188" s="306"/>
      <c r="N188" s="306"/>
      <c r="O188" s="306"/>
      <c r="P188" s="306"/>
      <c r="Q188" s="306"/>
      <c r="R188" s="306"/>
      <c r="S188" s="306"/>
      <c r="T188" s="306"/>
      <c r="U188" s="306"/>
      <c r="V188" s="306"/>
      <c r="W188" s="306"/>
      <c r="X188" s="306"/>
      <c r="Y188" s="306"/>
      <c r="Z188" s="306"/>
      <c r="AA188" s="306"/>
      <c r="AB188" s="306"/>
      <c r="AC188" s="306"/>
      <c r="AD188" s="306"/>
      <c r="AE188" s="306"/>
      <c r="AF188" s="306"/>
      <c r="AG188" s="306"/>
      <c r="AH188" s="306"/>
      <c r="AI188" s="306"/>
      <c r="AJ188" s="306"/>
      <c r="AK188" s="306"/>
      <c r="AL188" s="306"/>
      <c r="AM188" s="306"/>
      <c r="AN188" s="306"/>
      <c r="AO188" s="306"/>
      <c r="AP188" s="306"/>
    </row>
    <row r="189" spans="1:42" s="22" customFormat="1" hidden="1" x14ac:dyDescent="0.25">
      <c r="A189" s="60" t="s">
        <v>2</v>
      </c>
      <c r="B189" s="279">
        <v>0</v>
      </c>
      <c r="C189" s="278">
        <v>0</v>
      </c>
      <c r="D189" s="176">
        <v>0</v>
      </c>
      <c r="E189" s="278">
        <v>0</v>
      </c>
      <c r="F189" s="176">
        <v>0</v>
      </c>
      <c r="G189" s="278">
        <v>0</v>
      </c>
      <c r="H189" s="176">
        <v>0</v>
      </c>
      <c r="I189" s="176">
        <f>B189-G189</f>
        <v>0</v>
      </c>
      <c r="J189" s="454"/>
      <c r="K189" s="217"/>
      <c r="L189" s="217"/>
      <c r="M189" s="217"/>
      <c r="N189" s="217"/>
      <c r="O189" s="217"/>
      <c r="P189" s="217"/>
      <c r="Q189" s="217"/>
      <c r="R189" s="217"/>
      <c r="S189" s="217"/>
      <c r="T189" s="217"/>
      <c r="U189" s="217"/>
      <c r="V189" s="217"/>
      <c r="W189" s="217"/>
      <c r="X189" s="217"/>
      <c r="Y189" s="217"/>
      <c r="Z189" s="217"/>
      <c r="AA189" s="217"/>
      <c r="AB189" s="217"/>
      <c r="AC189" s="217"/>
      <c r="AD189" s="217"/>
      <c r="AE189" s="217"/>
      <c r="AF189" s="217"/>
      <c r="AG189" s="217"/>
      <c r="AH189" s="217"/>
      <c r="AI189" s="217"/>
      <c r="AJ189" s="217"/>
      <c r="AK189" s="217"/>
      <c r="AL189" s="217"/>
      <c r="AM189" s="217"/>
      <c r="AN189" s="217"/>
      <c r="AO189" s="217"/>
      <c r="AP189" s="217"/>
    </row>
    <row r="190" spans="1:42" s="22" customFormat="1" ht="18.75" hidden="1" customHeight="1" x14ac:dyDescent="0.25">
      <c r="A190" s="60" t="s">
        <v>3</v>
      </c>
      <c r="B190" s="176">
        <v>0</v>
      </c>
      <c r="C190" s="176">
        <v>0</v>
      </c>
      <c r="D190" s="176">
        <v>0</v>
      </c>
      <c r="E190" s="176">
        <v>0</v>
      </c>
      <c r="F190" s="176">
        <v>0</v>
      </c>
      <c r="G190" s="176">
        <v>0</v>
      </c>
      <c r="H190" s="176">
        <v>0</v>
      </c>
      <c r="I190" s="176">
        <f>B190-G190</f>
        <v>0</v>
      </c>
      <c r="J190" s="454"/>
      <c r="K190" s="217"/>
      <c r="L190" s="217"/>
      <c r="M190" s="217"/>
      <c r="N190" s="217"/>
      <c r="O190" s="217"/>
      <c r="P190" s="217"/>
      <c r="Q190" s="217"/>
      <c r="R190" s="217"/>
      <c r="S190" s="217"/>
      <c r="T190" s="217"/>
      <c r="U190" s="217"/>
      <c r="V190" s="217"/>
      <c r="W190" s="217"/>
      <c r="X190" s="217"/>
      <c r="Y190" s="217"/>
      <c r="Z190" s="217"/>
      <c r="AA190" s="217"/>
      <c r="AB190" s="217"/>
      <c r="AC190" s="217"/>
      <c r="AD190" s="217"/>
      <c r="AE190" s="217"/>
      <c r="AF190" s="217"/>
      <c r="AG190" s="217"/>
      <c r="AH190" s="217"/>
      <c r="AI190" s="217"/>
      <c r="AJ190" s="217"/>
      <c r="AK190" s="217"/>
      <c r="AL190" s="217"/>
      <c r="AM190" s="217"/>
      <c r="AN190" s="217"/>
      <c r="AO190" s="217"/>
      <c r="AP190" s="217"/>
    </row>
    <row r="191" spans="1:42" s="22" customFormat="1" ht="19.5" hidden="1" customHeight="1" x14ac:dyDescent="0.25">
      <c r="A191" s="68" t="s">
        <v>0</v>
      </c>
      <c r="B191" s="175">
        <v>0</v>
      </c>
      <c r="C191" s="175">
        <v>0</v>
      </c>
      <c r="D191" s="175">
        <f>SUM(D192:D195)</f>
        <v>0</v>
      </c>
      <c r="E191" s="175">
        <v>0</v>
      </c>
      <c r="F191" s="175">
        <f>SUM(F192:F195)</f>
        <v>0</v>
      </c>
      <c r="G191" s="175">
        <v>0</v>
      </c>
      <c r="H191" s="175">
        <f>SUM(H192:H195)</f>
        <v>0</v>
      </c>
      <c r="I191" s="175">
        <v>0</v>
      </c>
      <c r="J191" s="454"/>
      <c r="K191" s="217"/>
      <c r="L191" s="217"/>
      <c r="M191" s="217"/>
      <c r="N191" s="217"/>
      <c r="O191" s="217"/>
      <c r="P191" s="217"/>
      <c r="Q191" s="217"/>
      <c r="R191" s="217"/>
      <c r="S191" s="217"/>
      <c r="T191" s="217"/>
      <c r="U191" s="217"/>
      <c r="V191" s="217"/>
      <c r="W191" s="217"/>
      <c r="X191" s="217"/>
      <c r="Y191" s="217"/>
      <c r="Z191" s="217"/>
      <c r="AA191" s="217"/>
      <c r="AB191" s="217"/>
      <c r="AC191" s="217"/>
      <c r="AD191" s="217"/>
      <c r="AE191" s="217"/>
      <c r="AF191" s="217"/>
      <c r="AG191" s="217"/>
      <c r="AH191" s="217"/>
      <c r="AI191" s="217"/>
      <c r="AJ191" s="217"/>
      <c r="AK191" s="217"/>
      <c r="AL191" s="217"/>
      <c r="AM191" s="217"/>
      <c r="AN191" s="217"/>
      <c r="AO191" s="217"/>
      <c r="AP191" s="217"/>
    </row>
    <row r="192" spans="1:42" s="22" customFormat="1" ht="39" hidden="1" customHeight="1" x14ac:dyDescent="0.25">
      <c r="A192" s="71" t="s">
        <v>232</v>
      </c>
      <c r="B192" s="175">
        <v>0</v>
      </c>
      <c r="C192" s="175">
        <v>0</v>
      </c>
      <c r="D192" s="175">
        <v>0</v>
      </c>
      <c r="E192" s="175">
        <v>0</v>
      </c>
      <c r="F192" s="175">
        <v>0</v>
      </c>
      <c r="G192" s="175">
        <v>0</v>
      </c>
      <c r="H192" s="175">
        <v>0</v>
      </c>
      <c r="I192" s="175">
        <f>B192-G192</f>
        <v>0</v>
      </c>
      <c r="J192" s="454"/>
      <c r="K192" s="217"/>
      <c r="L192" s="217"/>
      <c r="M192" s="217"/>
      <c r="N192" s="217"/>
      <c r="O192" s="217"/>
      <c r="P192" s="217"/>
      <c r="Q192" s="217"/>
      <c r="R192" s="217"/>
      <c r="S192" s="217"/>
      <c r="T192" s="217"/>
      <c r="U192" s="217"/>
      <c r="V192" s="217"/>
      <c r="W192" s="217"/>
      <c r="X192" s="217"/>
      <c r="Y192" s="217"/>
      <c r="Z192" s="217"/>
      <c r="AA192" s="217"/>
      <c r="AB192" s="217"/>
      <c r="AC192" s="217"/>
      <c r="AD192" s="217"/>
      <c r="AE192" s="217"/>
      <c r="AF192" s="217"/>
      <c r="AG192" s="217"/>
      <c r="AH192" s="217"/>
      <c r="AI192" s="217"/>
      <c r="AJ192" s="217"/>
      <c r="AK192" s="217"/>
      <c r="AL192" s="217"/>
      <c r="AM192" s="217"/>
      <c r="AN192" s="217"/>
      <c r="AO192" s="217"/>
      <c r="AP192" s="217"/>
    </row>
    <row r="193" spans="1:42" s="22" customFormat="1" ht="18.75" hidden="1" customHeight="1" x14ac:dyDescent="0.25">
      <c r="A193" s="72" t="s">
        <v>2</v>
      </c>
      <c r="B193" s="176">
        <v>0</v>
      </c>
      <c r="C193" s="176">
        <v>0</v>
      </c>
      <c r="D193" s="176">
        <v>0</v>
      </c>
      <c r="E193" s="176">
        <v>0</v>
      </c>
      <c r="F193" s="176">
        <v>0</v>
      </c>
      <c r="G193" s="176">
        <v>0</v>
      </c>
      <c r="H193" s="176">
        <v>0</v>
      </c>
      <c r="I193" s="176">
        <f>B193-G193</f>
        <v>0</v>
      </c>
      <c r="J193" s="454"/>
      <c r="K193" s="217"/>
      <c r="L193" s="217"/>
      <c r="M193" s="217"/>
      <c r="N193" s="217"/>
      <c r="O193" s="217"/>
      <c r="P193" s="217"/>
      <c r="Q193" s="217"/>
      <c r="R193" s="217"/>
      <c r="S193" s="217"/>
      <c r="T193" s="217"/>
      <c r="U193" s="217"/>
      <c r="V193" s="217"/>
      <c r="W193" s="217"/>
      <c r="X193" s="217"/>
      <c r="Y193" s="217"/>
      <c r="Z193" s="217"/>
      <c r="AA193" s="217"/>
      <c r="AB193" s="217"/>
      <c r="AC193" s="217"/>
      <c r="AD193" s="217"/>
      <c r="AE193" s="217"/>
      <c r="AF193" s="217"/>
      <c r="AG193" s="217"/>
      <c r="AH193" s="217"/>
      <c r="AI193" s="217"/>
      <c r="AJ193" s="217"/>
      <c r="AK193" s="217"/>
      <c r="AL193" s="217"/>
      <c r="AM193" s="217"/>
      <c r="AN193" s="217"/>
      <c r="AO193" s="217"/>
      <c r="AP193" s="217"/>
    </row>
    <row r="194" spans="1:42" s="22" customFormat="1" ht="18.75" hidden="1" customHeight="1" x14ac:dyDescent="0.25">
      <c r="A194" s="72" t="s">
        <v>3</v>
      </c>
      <c r="B194" s="176">
        <v>0</v>
      </c>
      <c r="C194" s="176">
        <v>0</v>
      </c>
      <c r="D194" s="176">
        <v>0</v>
      </c>
      <c r="E194" s="176">
        <v>0</v>
      </c>
      <c r="F194" s="176">
        <v>0</v>
      </c>
      <c r="G194" s="176">
        <v>0</v>
      </c>
      <c r="H194" s="176">
        <v>0</v>
      </c>
      <c r="I194" s="176">
        <v>0</v>
      </c>
      <c r="J194" s="455"/>
      <c r="K194" s="217"/>
      <c r="L194" s="217"/>
      <c r="M194" s="217"/>
      <c r="N194" s="217"/>
      <c r="O194" s="217"/>
      <c r="P194" s="217"/>
      <c r="Q194" s="217"/>
      <c r="R194" s="217"/>
      <c r="S194" s="217"/>
      <c r="T194" s="217"/>
      <c r="U194" s="217"/>
      <c r="V194" s="217"/>
      <c r="W194" s="217"/>
      <c r="X194" s="217"/>
      <c r="Y194" s="217"/>
      <c r="Z194" s="217"/>
      <c r="AA194" s="217"/>
      <c r="AB194" s="217"/>
      <c r="AC194" s="217"/>
      <c r="AD194" s="217"/>
      <c r="AE194" s="217"/>
      <c r="AF194" s="217"/>
      <c r="AG194" s="217"/>
      <c r="AH194" s="217"/>
      <c r="AI194" s="217"/>
      <c r="AJ194" s="217"/>
      <c r="AK194" s="217"/>
      <c r="AL194" s="217"/>
      <c r="AM194" s="217"/>
      <c r="AN194" s="217"/>
      <c r="AO194" s="217"/>
      <c r="AP194" s="217"/>
    </row>
    <row r="195" spans="1:42" hidden="1" x14ac:dyDescent="0.25">
      <c r="A195" s="396" t="s">
        <v>276</v>
      </c>
      <c r="B195" s="397"/>
      <c r="C195" s="397"/>
      <c r="D195" s="397"/>
      <c r="E195" s="397"/>
      <c r="F195" s="397"/>
      <c r="G195" s="397"/>
      <c r="H195" s="397"/>
      <c r="I195" s="397"/>
      <c r="J195" s="398"/>
    </row>
    <row r="196" spans="1:42" s="273" customFormat="1" ht="20.100000000000001" customHeight="1" x14ac:dyDescent="0.25">
      <c r="A196" s="381" t="s">
        <v>324</v>
      </c>
      <c r="B196" s="382"/>
      <c r="C196" s="382"/>
      <c r="D196" s="382"/>
      <c r="E196" s="382"/>
      <c r="F196" s="382"/>
      <c r="G196" s="382"/>
      <c r="H196" s="382"/>
      <c r="I196" s="382"/>
      <c r="J196" s="383"/>
      <c r="K196" s="272"/>
      <c r="L196" s="272"/>
      <c r="M196" s="272"/>
      <c r="N196" s="272"/>
      <c r="O196" s="272"/>
      <c r="P196" s="272"/>
      <c r="Q196" s="272"/>
      <c r="R196" s="272"/>
      <c r="S196" s="272"/>
      <c r="T196" s="272"/>
      <c r="U196" s="272"/>
      <c r="V196" s="272"/>
      <c r="W196" s="272"/>
      <c r="X196" s="272"/>
      <c r="Y196" s="272"/>
      <c r="Z196" s="272"/>
      <c r="AA196" s="272"/>
      <c r="AB196" s="272"/>
      <c r="AC196" s="272"/>
      <c r="AD196" s="272"/>
      <c r="AE196" s="272"/>
      <c r="AF196" s="272"/>
      <c r="AG196" s="272"/>
      <c r="AH196" s="272"/>
      <c r="AI196" s="272"/>
      <c r="AJ196" s="272"/>
      <c r="AK196" s="272"/>
      <c r="AL196" s="272"/>
      <c r="AM196" s="272"/>
      <c r="AN196" s="272"/>
      <c r="AO196" s="272"/>
      <c r="AP196" s="272"/>
    </row>
    <row r="197" spans="1:42" s="325" customFormat="1" ht="20.100000000000001" customHeight="1" x14ac:dyDescent="0.25">
      <c r="A197" s="384" t="s">
        <v>492</v>
      </c>
      <c r="B197" s="385"/>
      <c r="C197" s="385"/>
      <c r="D197" s="385"/>
      <c r="E197" s="385"/>
      <c r="F197" s="385"/>
      <c r="G197" s="385"/>
      <c r="H197" s="385"/>
      <c r="I197" s="385"/>
      <c r="J197" s="386"/>
      <c r="K197" s="324"/>
      <c r="L197" s="324"/>
      <c r="M197" s="324"/>
      <c r="N197" s="324"/>
      <c r="O197" s="324"/>
      <c r="P197" s="324"/>
      <c r="Q197" s="324"/>
      <c r="R197" s="324"/>
      <c r="S197" s="324"/>
      <c r="T197" s="324"/>
      <c r="U197" s="324"/>
      <c r="V197" s="324"/>
      <c r="W197" s="324"/>
      <c r="X197" s="324"/>
      <c r="Y197" s="324"/>
      <c r="Z197" s="324"/>
      <c r="AA197" s="324"/>
      <c r="AB197" s="324"/>
      <c r="AC197" s="324"/>
      <c r="AD197" s="324"/>
      <c r="AE197" s="324"/>
      <c r="AF197" s="324"/>
      <c r="AG197" s="324"/>
      <c r="AH197" s="324"/>
      <c r="AI197" s="324"/>
      <c r="AJ197" s="324"/>
      <c r="AK197" s="324"/>
      <c r="AL197" s="324"/>
      <c r="AM197" s="324"/>
      <c r="AN197" s="324"/>
      <c r="AO197" s="324"/>
      <c r="AP197" s="324"/>
    </row>
    <row r="198" spans="1:42" s="275" customFormat="1" ht="20.100000000000001" customHeight="1" x14ac:dyDescent="0.25">
      <c r="A198" s="387" t="s">
        <v>231</v>
      </c>
      <c r="B198" s="388"/>
      <c r="C198" s="388"/>
      <c r="D198" s="388"/>
      <c r="E198" s="388"/>
      <c r="F198" s="388"/>
      <c r="G198" s="388"/>
      <c r="H198" s="388"/>
      <c r="I198" s="388"/>
      <c r="J198" s="389"/>
      <c r="K198" s="274"/>
      <c r="L198" s="274"/>
      <c r="M198" s="274"/>
      <c r="N198" s="274"/>
      <c r="O198" s="274"/>
      <c r="P198" s="274"/>
      <c r="Q198" s="274"/>
      <c r="R198" s="274"/>
      <c r="S198" s="274"/>
      <c r="T198" s="274"/>
      <c r="U198" s="274"/>
      <c r="V198" s="274"/>
      <c r="W198" s="274"/>
      <c r="X198" s="274"/>
      <c r="Y198" s="274"/>
      <c r="Z198" s="274"/>
      <c r="AA198" s="274"/>
      <c r="AB198" s="274"/>
      <c r="AC198" s="274"/>
      <c r="AD198" s="274"/>
      <c r="AE198" s="274"/>
      <c r="AF198" s="274"/>
      <c r="AG198" s="274"/>
      <c r="AH198" s="274"/>
      <c r="AI198" s="274"/>
      <c r="AJ198" s="274"/>
      <c r="AK198" s="274"/>
      <c r="AL198" s="274"/>
      <c r="AM198" s="274"/>
      <c r="AN198" s="274"/>
      <c r="AO198" s="274"/>
      <c r="AP198" s="274"/>
    </row>
    <row r="199" spans="1:42" ht="20.100000000000001" customHeight="1" x14ac:dyDescent="0.25">
      <c r="A199" s="384" t="s">
        <v>445</v>
      </c>
      <c r="B199" s="385"/>
      <c r="C199" s="385"/>
      <c r="D199" s="385"/>
      <c r="E199" s="385"/>
      <c r="F199" s="385"/>
      <c r="G199" s="385"/>
      <c r="H199" s="385"/>
      <c r="I199" s="385"/>
      <c r="J199" s="386"/>
    </row>
    <row r="200" spans="1:42" ht="20.100000000000001" customHeight="1" x14ac:dyDescent="0.25">
      <c r="A200" s="378" t="s">
        <v>156</v>
      </c>
      <c r="B200" s="379"/>
      <c r="C200" s="379"/>
      <c r="D200" s="379"/>
      <c r="E200" s="379"/>
      <c r="F200" s="379"/>
      <c r="G200" s="379"/>
      <c r="H200" s="379"/>
      <c r="I200" s="379"/>
      <c r="J200" s="380"/>
    </row>
    <row r="201" spans="1:42" ht="20.100000000000001" customHeight="1" x14ac:dyDescent="0.25">
      <c r="A201" s="378" t="s">
        <v>273</v>
      </c>
      <c r="B201" s="379"/>
      <c r="C201" s="379"/>
      <c r="D201" s="379"/>
      <c r="E201" s="379"/>
      <c r="F201" s="379"/>
      <c r="G201" s="379"/>
      <c r="H201" s="379"/>
      <c r="I201" s="379"/>
      <c r="J201" s="380"/>
    </row>
    <row r="202" spans="1:42" ht="20.100000000000001" customHeight="1" x14ac:dyDescent="0.25">
      <c r="A202" s="396" t="s">
        <v>326</v>
      </c>
      <c r="B202" s="397"/>
      <c r="C202" s="397"/>
      <c r="D202" s="397"/>
      <c r="E202" s="397"/>
      <c r="F202" s="397"/>
      <c r="G202" s="397"/>
      <c r="H202" s="397"/>
      <c r="I202" s="397"/>
      <c r="J202" s="398"/>
    </row>
    <row r="203" spans="1:42" s="22" customFormat="1" ht="159.75" customHeight="1" x14ac:dyDescent="0.25">
      <c r="A203" s="168" t="s">
        <v>360</v>
      </c>
      <c r="B203" s="175">
        <f>SUM(B204:B207)</f>
        <v>829996.9</v>
      </c>
      <c r="C203" s="175">
        <f>SUM(C204:C207)</f>
        <v>769971.50000000012</v>
      </c>
      <c r="D203" s="175">
        <f>C203/B203*100</f>
        <v>92.767997085290332</v>
      </c>
      <c r="E203" s="175">
        <f>SUM(E204:E207)</f>
        <v>769961.9</v>
      </c>
      <c r="F203" s="175">
        <f>E203/B203*100</f>
        <v>92.766840454464344</v>
      </c>
      <c r="G203" s="175">
        <f>SUM(G204:G207)</f>
        <v>790673.60000000009</v>
      </c>
      <c r="H203" s="175">
        <f>G203/B203*100</f>
        <v>95.262235316782522</v>
      </c>
      <c r="I203" s="175">
        <f t="shared" ref="I203:I223" si="27">B203-G203</f>
        <v>39323.29999999993</v>
      </c>
      <c r="J203" s="390" t="s">
        <v>557</v>
      </c>
      <c r="K203" s="331"/>
      <c r="L203" s="217"/>
      <c r="M203" s="217"/>
      <c r="N203" s="217"/>
      <c r="O203" s="217"/>
      <c r="P203" s="217"/>
      <c r="Q203" s="217"/>
      <c r="R203" s="217"/>
      <c r="S203" s="217"/>
      <c r="T203" s="217"/>
      <c r="U203" s="217"/>
      <c r="V203" s="217"/>
      <c r="W203" s="217"/>
      <c r="X203" s="217"/>
      <c r="Y203" s="217"/>
      <c r="Z203" s="217"/>
      <c r="AA203" s="217"/>
      <c r="AB203" s="217"/>
      <c r="AC203" s="217"/>
      <c r="AD203" s="217"/>
      <c r="AE203" s="217"/>
      <c r="AF203" s="217"/>
      <c r="AG203" s="217"/>
      <c r="AH203" s="217"/>
      <c r="AI203" s="217"/>
      <c r="AJ203" s="217"/>
      <c r="AK203" s="217"/>
      <c r="AL203" s="217"/>
      <c r="AM203" s="217"/>
      <c r="AN203" s="217"/>
      <c r="AO203" s="217"/>
      <c r="AP203" s="217"/>
    </row>
    <row r="204" spans="1:42" s="22" customFormat="1" ht="19.5" x14ac:dyDescent="0.25">
      <c r="A204" s="68" t="s">
        <v>0</v>
      </c>
      <c r="B204" s="175">
        <f>B210+B215</f>
        <v>0</v>
      </c>
      <c r="C204" s="332">
        <v>0</v>
      </c>
      <c r="D204" s="175">
        <v>0</v>
      </c>
      <c r="E204" s="176">
        <v>0</v>
      </c>
      <c r="F204" s="175">
        <v>0</v>
      </c>
      <c r="G204" s="176">
        <v>0</v>
      </c>
      <c r="H204" s="175">
        <v>0</v>
      </c>
      <c r="I204" s="175">
        <f t="shared" si="27"/>
        <v>0</v>
      </c>
      <c r="J204" s="391"/>
      <c r="K204" s="217"/>
      <c r="L204" s="217"/>
      <c r="M204" s="217"/>
      <c r="N204" s="217"/>
      <c r="O204" s="217"/>
      <c r="P204" s="217"/>
      <c r="Q204" s="217"/>
      <c r="R204" s="217"/>
      <c r="S204" s="217"/>
      <c r="T204" s="217"/>
      <c r="U204" s="217"/>
      <c r="V204" s="217"/>
      <c r="W204" s="217"/>
      <c r="X204" s="217"/>
      <c r="Y204" s="217"/>
      <c r="Z204" s="217"/>
      <c r="AA204" s="217"/>
      <c r="AB204" s="217"/>
      <c r="AC204" s="217"/>
      <c r="AD204" s="217"/>
      <c r="AE204" s="217"/>
      <c r="AF204" s="217"/>
      <c r="AG204" s="217"/>
      <c r="AH204" s="217"/>
      <c r="AI204" s="217"/>
      <c r="AJ204" s="217"/>
      <c r="AK204" s="217"/>
      <c r="AL204" s="217"/>
      <c r="AM204" s="217"/>
      <c r="AN204" s="217"/>
      <c r="AO204" s="217"/>
      <c r="AP204" s="217"/>
    </row>
    <row r="205" spans="1:42" s="334" customFormat="1" ht="19.5" x14ac:dyDescent="0.25">
      <c r="A205" s="370" t="s">
        <v>123</v>
      </c>
      <c r="B205" s="175">
        <f>B211+B216</f>
        <v>778545.9</v>
      </c>
      <c r="C205" s="175">
        <f t="shared" ref="C205" si="28">C211+C216</f>
        <v>723764.20000000007</v>
      </c>
      <c r="D205" s="175">
        <f>C205/B205*100</f>
        <v>92.963587631763261</v>
      </c>
      <c r="E205" s="175">
        <f t="shared" ref="E205" si="29">E211+E216</f>
        <v>723764.20000000007</v>
      </c>
      <c r="F205" s="175">
        <f>E205/B205*100</f>
        <v>92.963587631763261</v>
      </c>
      <c r="G205" s="175">
        <f t="shared" ref="G205" si="30">G211+G216</f>
        <v>743233.3</v>
      </c>
      <c r="H205" s="175">
        <f>G205/B205*100</f>
        <v>95.464287975827773</v>
      </c>
      <c r="I205" s="175">
        <f t="shared" si="27"/>
        <v>35312.599999999977</v>
      </c>
      <c r="J205" s="391"/>
      <c r="K205" s="333"/>
      <c r="L205" s="333"/>
      <c r="M205" s="333"/>
      <c r="N205" s="333"/>
      <c r="O205" s="333"/>
      <c r="P205" s="333"/>
      <c r="Q205" s="333"/>
      <c r="R205" s="333"/>
      <c r="S205" s="333"/>
      <c r="T205" s="333"/>
      <c r="U205" s="333"/>
      <c r="V205" s="333"/>
      <c r="W205" s="333"/>
      <c r="X205" s="333"/>
      <c r="Y205" s="333"/>
      <c r="Z205" s="333"/>
      <c r="AA205" s="333"/>
      <c r="AB205" s="333"/>
      <c r="AC205" s="333"/>
      <c r="AD205" s="333"/>
      <c r="AE205" s="333"/>
      <c r="AF205" s="333"/>
      <c r="AG205" s="333"/>
      <c r="AH205" s="333"/>
      <c r="AI205" s="333"/>
      <c r="AJ205" s="333"/>
      <c r="AK205" s="333"/>
      <c r="AL205" s="333"/>
      <c r="AM205" s="333"/>
      <c r="AN205" s="333"/>
      <c r="AO205" s="333"/>
      <c r="AP205" s="333"/>
    </row>
    <row r="206" spans="1:42" s="22" customFormat="1" x14ac:dyDescent="0.25">
      <c r="A206" s="371" t="s">
        <v>2</v>
      </c>
      <c r="B206" s="175">
        <f t="shared" ref="B206:C206" si="31">B212+B217</f>
        <v>51451</v>
      </c>
      <c r="C206" s="176">
        <f t="shared" si="31"/>
        <v>46207.3</v>
      </c>
      <c r="D206" s="176">
        <f>C206/B206*100</f>
        <v>89.808361353520823</v>
      </c>
      <c r="E206" s="176">
        <f t="shared" ref="E206" si="32">E212+E217</f>
        <v>46197.700000000004</v>
      </c>
      <c r="F206" s="176">
        <f>E206/B206*100</f>
        <v>89.789702824046188</v>
      </c>
      <c r="G206" s="176">
        <f t="shared" ref="G206" si="33">G212+G217</f>
        <v>47440.3</v>
      </c>
      <c r="H206" s="176">
        <f>G206/B206*100</f>
        <v>92.204816232920649</v>
      </c>
      <c r="I206" s="176">
        <f t="shared" si="27"/>
        <v>4010.6999999999971</v>
      </c>
      <c r="J206" s="391"/>
      <c r="K206" s="217"/>
      <c r="L206" s="217"/>
      <c r="M206" s="217"/>
      <c r="N206" s="217"/>
      <c r="O206" s="217"/>
      <c r="P206" s="217"/>
      <c r="Q206" s="217"/>
      <c r="R206" s="217"/>
      <c r="S206" s="217"/>
      <c r="T206" s="217"/>
      <c r="U206" s="217"/>
      <c r="V206" s="217"/>
      <c r="W206" s="217"/>
      <c r="X206" s="217"/>
      <c r="Y206" s="217"/>
      <c r="Z206" s="217"/>
      <c r="AA206" s="217"/>
      <c r="AB206" s="217"/>
      <c r="AC206" s="217"/>
      <c r="AD206" s="217"/>
      <c r="AE206" s="217"/>
      <c r="AF206" s="217"/>
      <c r="AG206" s="217"/>
      <c r="AH206" s="217"/>
      <c r="AI206" s="217"/>
      <c r="AJ206" s="217"/>
      <c r="AK206" s="217"/>
      <c r="AL206" s="217"/>
      <c r="AM206" s="217"/>
      <c r="AN206" s="217"/>
      <c r="AO206" s="217"/>
      <c r="AP206" s="217"/>
    </row>
    <row r="207" spans="1:42" s="22" customFormat="1" x14ac:dyDescent="0.25">
      <c r="A207" s="72" t="s">
        <v>3</v>
      </c>
      <c r="B207" s="175">
        <f t="shared" ref="B207" si="34">B213+B218</f>
        <v>0</v>
      </c>
      <c r="C207" s="280">
        <v>0</v>
      </c>
      <c r="D207" s="176">
        <v>0</v>
      </c>
      <c r="E207" s="176">
        <v>0</v>
      </c>
      <c r="F207" s="176">
        <v>0</v>
      </c>
      <c r="G207" s="176">
        <v>0</v>
      </c>
      <c r="H207" s="176">
        <v>0</v>
      </c>
      <c r="I207" s="176">
        <f t="shared" si="27"/>
        <v>0</v>
      </c>
      <c r="J207" s="392"/>
      <c r="K207" s="217"/>
      <c r="L207" s="217"/>
      <c r="M207" s="217"/>
      <c r="N207" s="217"/>
      <c r="O207" s="217"/>
      <c r="P207" s="217"/>
      <c r="Q207" s="217"/>
      <c r="R207" s="217"/>
      <c r="S207" s="217"/>
      <c r="T207" s="217"/>
      <c r="U207" s="217"/>
      <c r="V207" s="217"/>
      <c r="W207" s="217"/>
      <c r="X207" s="217"/>
      <c r="Y207" s="217"/>
      <c r="Z207" s="217"/>
      <c r="AA207" s="217"/>
      <c r="AB207" s="217"/>
      <c r="AC207" s="217"/>
      <c r="AD207" s="217"/>
      <c r="AE207" s="217"/>
      <c r="AF207" s="217"/>
      <c r="AG207" s="217"/>
      <c r="AH207" s="217"/>
      <c r="AI207" s="217"/>
      <c r="AJ207" s="217"/>
      <c r="AK207" s="217"/>
      <c r="AL207" s="217"/>
      <c r="AM207" s="217"/>
      <c r="AN207" s="217"/>
      <c r="AO207" s="217"/>
      <c r="AP207" s="217"/>
    </row>
    <row r="208" spans="1:42" s="22" customFormat="1" x14ac:dyDescent="0.25">
      <c r="A208" s="376" t="s">
        <v>38</v>
      </c>
      <c r="B208" s="376"/>
      <c r="C208" s="376"/>
      <c r="D208" s="376"/>
      <c r="E208" s="376"/>
      <c r="F208" s="376"/>
      <c r="G208" s="376"/>
      <c r="H208" s="376"/>
      <c r="I208" s="376"/>
      <c r="J208" s="376"/>
      <c r="K208" s="217"/>
      <c r="L208" s="217"/>
      <c r="M208" s="217"/>
      <c r="N208" s="217"/>
      <c r="O208" s="217"/>
      <c r="P208" s="217"/>
      <c r="Q208" s="217"/>
      <c r="R208" s="217"/>
      <c r="S208" s="217"/>
      <c r="T208" s="217"/>
      <c r="U208" s="217"/>
      <c r="V208" s="217"/>
      <c r="W208" s="217"/>
      <c r="X208" s="217"/>
      <c r="Y208" s="217"/>
      <c r="Z208" s="217"/>
      <c r="AA208" s="217"/>
      <c r="AB208" s="217"/>
      <c r="AC208" s="217"/>
      <c r="AD208" s="217"/>
      <c r="AE208" s="217"/>
      <c r="AF208" s="217"/>
      <c r="AG208" s="217"/>
      <c r="AH208" s="217"/>
      <c r="AI208" s="217"/>
      <c r="AJ208" s="217"/>
      <c r="AK208" s="217"/>
      <c r="AL208" s="217"/>
      <c r="AM208" s="217"/>
      <c r="AN208" s="217"/>
      <c r="AO208" s="217"/>
      <c r="AP208" s="217"/>
    </row>
    <row r="209" spans="1:42" s="22" customFormat="1" x14ac:dyDescent="0.25">
      <c r="A209" s="362" t="s">
        <v>39</v>
      </c>
      <c r="B209" s="175">
        <f>SUM(B210:B213)</f>
        <v>27282.5</v>
      </c>
      <c r="C209" s="175">
        <f>SUM(C210:C213)</f>
        <v>7032.6</v>
      </c>
      <c r="D209" s="175">
        <f>C209/B209*100</f>
        <v>25.776963254833685</v>
      </c>
      <c r="E209" s="175">
        <f>SUM(E210:E213)</f>
        <v>7032.6</v>
      </c>
      <c r="F209" s="175">
        <f>E209/B209*100</f>
        <v>25.776963254833685</v>
      </c>
      <c r="G209" s="175">
        <f>SUM(G210:G213)</f>
        <v>7032.6</v>
      </c>
      <c r="H209" s="175">
        <f>G209/B209*100</f>
        <v>25.776963254833685</v>
      </c>
      <c r="I209" s="175">
        <f t="shared" ref="I209:I218" si="35">B209-G209</f>
        <v>20249.900000000001</v>
      </c>
      <c r="J209" s="377" t="s">
        <v>540</v>
      </c>
      <c r="K209" s="217"/>
      <c r="L209" s="217"/>
      <c r="M209" s="217"/>
      <c r="N209" s="217"/>
      <c r="O209" s="217"/>
      <c r="P209" s="217"/>
      <c r="Q209" s="217"/>
      <c r="R209" s="217"/>
      <c r="S209" s="217"/>
      <c r="T209" s="217"/>
      <c r="U209" s="217"/>
      <c r="V209" s="217"/>
      <c r="W209" s="217"/>
      <c r="X209" s="217"/>
      <c r="Y209" s="217"/>
      <c r="Z209" s="217"/>
      <c r="AA209" s="217"/>
      <c r="AB209" s="217"/>
      <c r="AC209" s="217"/>
      <c r="AD209" s="217"/>
      <c r="AE209" s="217"/>
      <c r="AF209" s="217"/>
      <c r="AG209" s="217"/>
      <c r="AH209" s="217"/>
      <c r="AI209" s="217"/>
      <c r="AJ209" s="217"/>
      <c r="AK209" s="217"/>
      <c r="AL209" s="217"/>
      <c r="AM209" s="217"/>
      <c r="AN209" s="217"/>
      <c r="AO209" s="217"/>
      <c r="AP209" s="217"/>
    </row>
    <row r="210" spans="1:42" s="22" customFormat="1" ht="19.5" x14ac:dyDescent="0.25">
      <c r="A210" s="66" t="s">
        <v>0</v>
      </c>
      <c r="B210" s="175">
        <v>0</v>
      </c>
      <c r="C210" s="175">
        <v>0</v>
      </c>
      <c r="D210" s="175">
        <v>0</v>
      </c>
      <c r="E210" s="175">
        <v>0</v>
      </c>
      <c r="F210" s="175">
        <v>0</v>
      </c>
      <c r="G210" s="175">
        <v>0</v>
      </c>
      <c r="H210" s="175">
        <v>0</v>
      </c>
      <c r="I210" s="175">
        <f t="shared" si="35"/>
        <v>0</v>
      </c>
      <c r="J210" s="377"/>
      <c r="K210" s="217"/>
      <c r="L210" s="217"/>
      <c r="M210" s="217"/>
      <c r="N210" s="217"/>
      <c r="O210" s="217"/>
      <c r="P210" s="217"/>
      <c r="Q210" s="217"/>
      <c r="R210" s="217"/>
      <c r="S210" s="217"/>
      <c r="T210" s="217"/>
      <c r="U210" s="217"/>
      <c r="V210" s="217"/>
      <c r="W210" s="217"/>
      <c r="X210" s="217"/>
      <c r="Y210" s="217"/>
      <c r="Z210" s="217"/>
      <c r="AA210" s="217"/>
      <c r="AB210" s="217"/>
      <c r="AC210" s="217"/>
      <c r="AD210" s="217"/>
      <c r="AE210" s="217"/>
      <c r="AF210" s="217"/>
      <c r="AG210" s="217"/>
      <c r="AH210" s="217"/>
      <c r="AI210" s="217"/>
      <c r="AJ210" s="217"/>
      <c r="AK210" s="217"/>
      <c r="AL210" s="217"/>
      <c r="AM210" s="217"/>
      <c r="AN210" s="217"/>
      <c r="AO210" s="217"/>
      <c r="AP210" s="217"/>
    </row>
    <row r="211" spans="1:42" s="22" customFormat="1" ht="19.5" x14ac:dyDescent="0.25">
      <c r="A211" s="66" t="s">
        <v>1</v>
      </c>
      <c r="B211" s="175">
        <v>25166.1</v>
      </c>
      <c r="C211" s="175">
        <v>6610.8</v>
      </c>
      <c r="D211" s="175">
        <f>C211/B211*100</f>
        <v>26.268670950206829</v>
      </c>
      <c r="E211" s="175">
        <v>6610.8</v>
      </c>
      <c r="F211" s="175">
        <f>E211/B211*100</f>
        <v>26.268670950206829</v>
      </c>
      <c r="G211" s="175">
        <v>6610.8</v>
      </c>
      <c r="H211" s="175">
        <f>G211/B211*100</f>
        <v>26.268670950206829</v>
      </c>
      <c r="I211" s="175">
        <f t="shared" si="35"/>
        <v>18555.3</v>
      </c>
      <c r="J211" s="377"/>
      <c r="K211" s="217"/>
      <c r="L211" s="217"/>
      <c r="M211" s="217"/>
      <c r="N211" s="217"/>
      <c r="O211" s="217"/>
      <c r="P211" s="217"/>
      <c r="Q211" s="217"/>
      <c r="R211" s="217"/>
      <c r="S211" s="217"/>
      <c r="T211" s="217"/>
      <c r="U211" s="217"/>
      <c r="V211" s="217"/>
      <c r="W211" s="217"/>
      <c r="X211" s="217"/>
      <c r="Y211" s="217"/>
      <c r="Z211" s="217"/>
      <c r="AA211" s="217"/>
      <c r="AB211" s="217"/>
      <c r="AC211" s="217"/>
      <c r="AD211" s="217"/>
      <c r="AE211" s="217"/>
      <c r="AF211" s="217"/>
      <c r="AG211" s="217"/>
      <c r="AH211" s="217"/>
      <c r="AI211" s="217"/>
      <c r="AJ211" s="217"/>
      <c r="AK211" s="217"/>
      <c r="AL211" s="217"/>
      <c r="AM211" s="217"/>
      <c r="AN211" s="217"/>
      <c r="AO211" s="217"/>
      <c r="AP211" s="217"/>
    </row>
    <row r="212" spans="1:42" s="22" customFormat="1" x14ac:dyDescent="0.25">
      <c r="A212" s="67" t="s">
        <v>2</v>
      </c>
      <c r="B212" s="176">
        <v>2116.4</v>
      </c>
      <c r="C212" s="176">
        <v>421.8</v>
      </c>
      <c r="D212" s="175">
        <f>C212/B212*100</f>
        <v>19.93006993006993</v>
      </c>
      <c r="E212" s="176">
        <v>421.8</v>
      </c>
      <c r="F212" s="175">
        <f>E212/B212*100</f>
        <v>19.93006993006993</v>
      </c>
      <c r="G212" s="176">
        <v>421.8</v>
      </c>
      <c r="H212" s="175">
        <f>G212/B212*100</f>
        <v>19.93006993006993</v>
      </c>
      <c r="I212" s="176">
        <f t="shared" si="35"/>
        <v>1694.6000000000001</v>
      </c>
      <c r="J212" s="377"/>
      <c r="K212" s="217"/>
      <c r="L212" s="217"/>
      <c r="M212" s="217"/>
      <c r="N212" s="217"/>
      <c r="O212" s="217"/>
      <c r="P212" s="217"/>
      <c r="Q212" s="217"/>
      <c r="R212" s="217"/>
      <c r="S212" s="217"/>
      <c r="T212" s="217"/>
      <c r="U212" s="217"/>
      <c r="V212" s="217"/>
      <c r="W212" s="217"/>
      <c r="X212" s="217"/>
      <c r="Y212" s="217"/>
      <c r="Z212" s="217"/>
      <c r="AA212" s="217"/>
      <c r="AB212" s="217"/>
      <c r="AC212" s="217"/>
      <c r="AD212" s="217"/>
      <c r="AE212" s="217"/>
      <c r="AF212" s="217"/>
      <c r="AG212" s="217"/>
      <c r="AH212" s="217"/>
      <c r="AI212" s="217"/>
      <c r="AJ212" s="217"/>
      <c r="AK212" s="217"/>
      <c r="AL212" s="217"/>
      <c r="AM212" s="217"/>
      <c r="AN212" s="217"/>
      <c r="AO212" s="217"/>
      <c r="AP212" s="217"/>
    </row>
    <row r="213" spans="1:42" s="22" customFormat="1" x14ac:dyDescent="0.25">
      <c r="A213" s="67" t="s">
        <v>3</v>
      </c>
      <c r="B213" s="176">
        <v>0</v>
      </c>
      <c r="C213" s="176">
        <v>0</v>
      </c>
      <c r="D213" s="176">
        <v>0</v>
      </c>
      <c r="E213" s="176">
        <v>0</v>
      </c>
      <c r="F213" s="176">
        <v>0</v>
      </c>
      <c r="G213" s="176">
        <v>0</v>
      </c>
      <c r="H213" s="176">
        <v>0</v>
      </c>
      <c r="I213" s="176">
        <f t="shared" si="35"/>
        <v>0</v>
      </c>
      <c r="J213" s="377"/>
      <c r="K213" s="217"/>
      <c r="L213" s="217"/>
      <c r="M213" s="217"/>
      <c r="N213" s="217"/>
      <c r="O213" s="217"/>
      <c r="P213" s="217"/>
      <c r="Q213" s="217"/>
      <c r="R213" s="217"/>
      <c r="S213" s="217"/>
      <c r="T213" s="217"/>
      <c r="U213" s="217"/>
      <c r="V213" s="217"/>
      <c r="W213" s="217"/>
      <c r="X213" s="217"/>
      <c r="Y213" s="217"/>
      <c r="Z213" s="217"/>
      <c r="AA213" s="217"/>
      <c r="AB213" s="217"/>
      <c r="AC213" s="217"/>
      <c r="AD213" s="217"/>
      <c r="AE213" s="217"/>
      <c r="AF213" s="217"/>
      <c r="AG213" s="217"/>
      <c r="AH213" s="217"/>
      <c r="AI213" s="217"/>
      <c r="AJ213" s="217"/>
      <c r="AK213" s="217"/>
      <c r="AL213" s="217"/>
      <c r="AM213" s="217"/>
      <c r="AN213" s="217"/>
      <c r="AO213" s="217"/>
      <c r="AP213" s="217"/>
    </row>
    <row r="214" spans="1:42" s="22" customFormat="1" ht="115.5" customHeight="1" x14ac:dyDescent="0.25">
      <c r="A214" s="293" t="s">
        <v>40</v>
      </c>
      <c r="B214" s="175">
        <f>SUM(B215:B218)</f>
        <v>802714.4</v>
      </c>
      <c r="C214" s="175">
        <f>SUM(C215:C218)</f>
        <v>762938.9</v>
      </c>
      <c r="D214" s="175">
        <f>C214/B214*100</f>
        <v>95.044875238316394</v>
      </c>
      <c r="E214" s="175">
        <f>SUM(E215:E218)</f>
        <v>762929.3</v>
      </c>
      <c r="F214" s="175">
        <f>E214/B214*100</f>
        <v>95.04367929614817</v>
      </c>
      <c r="G214" s="175">
        <f>SUM(G215:G218)</f>
        <v>783641</v>
      </c>
      <c r="H214" s="175">
        <f>G214/B214*100</f>
        <v>97.623887150897005</v>
      </c>
      <c r="I214" s="175">
        <f t="shared" si="35"/>
        <v>19073.400000000023</v>
      </c>
      <c r="J214" s="377" t="s">
        <v>558</v>
      </c>
      <c r="K214" s="217"/>
      <c r="L214" s="217"/>
      <c r="M214" s="217"/>
      <c r="N214" s="217"/>
      <c r="O214" s="217"/>
      <c r="P214" s="217"/>
      <c r="Q214" s="217"/>
      <c r="R214" s="217"/>
      <c r="S214" s="217"/>
      <c r="T214" s="217"/>
      <c r="U214" s="217"/>
      <c r="V214" s="217"/>
      <c r="W214" s="217"/>
      <c r="X214" s="217"/>
      <c r="Y214" s="217"/>
      <c r="Z214" s="217"/>
      <c r="AA214" s="217"/>
      <c r="AB214" s="217"/>
      <c r="AC214" s="217"/>
      <c r="AD214" s="217"/>
      <c r="AE214" s="217"/>
      <c r="AF214" s="217"/>
      <c r="AG214" s="217"/>
      <c r="AH214" s="217"/>
      <c r="AI214" s="217"/>
      <c r="AJ214" s="217"/>
      <c r="AK214" s="217"/>
      <c r="AL214" s="217"/>
      <c r="AM214" s="217"/>
      <c r="AN214" s="217"/>
      <c r="AO214" s="217"/>
      <c r="AP214" s="217"/>
    </row>
    <row r="215" spans="1:42" s="22" customFormat="1" ht="19.5" x14ac:dyDescent="0.25">
      <c r="A215" s="282" t="s">
        <v>0</v>
      </c>
      <c r="B215" s="175">
        <v>0</v>
      </c>
      <c r="C215" s="175">
        <v>0</v>
      </c>
      <c r="D215" s="175">
        <v>0</v>
      </c>
      <c r="E215" s="175">
        <v>0</v>
      </c>
      <c r="F215" s="175">
        <v>0</v>
      </c>
      <c r="G215" s="175">
        <v>0</v>
      </c>
      <c r="H215" s="175">
        <v>0</v>
      </c>
      <c r="I215" s="175">
        <f t="shared" si="35"/>
        <v>0</v>
      </c>
      <c r="J215" s="377"/>
      <c r="K215" s="217"/>
      <c r="L215" s="217"/>
      <c r="M215" s="217"/>
      <c r="N215" s="217"/>
      <c r="O215" s="217"/>
      <c r="P215" s="217"/>
      <c r="Q215" s="217"/>
      <c r="R215" s="217"/>
      <c r="S215" s="217"/>
      <c r="T215" s="217"/>
      <c r="U215" s="217"/>
      <c r="V215" s="217"/>
      <c r="W215" s="217"/>
      <c r="X215" s="217"/>
      <c r="Y215" s="217"/>
      <c r="Z215" s="217"/>
      <c r="AA215" s="217"/>
      <c r="AB215" s="217"/>
      <c r="AC215" s="217"/>
      <c r="AD215" s="217"/>
      <c r="AE215" s="217"/>
      <c r="AF215" s="217"/>
      <c r="AG215" s="217"/>
      <c r="AH215" s="217"/>
      <c r="AI215" s="217"/>
      <c r="AJ215" s="217"/>
      <c r="AK215" s="217"/>
      <c r="AL215" s="217"/>
      <c r="AM215" s="217"/>
      <c r="AN215" s="217"/>
      <c r="AO215" s="217"/>
      <c r="AP215" s="217"/>
    </row>
    <row r="216" spans="1:42" s="22" customFormat="1" ht="19.5" x14ac:dyDescent="0.25">
      <c r="A216" s="66" t="s">
        <v>1</v>
      </c>
      <c r="B216" s="175">
        <v>753379.8</v>
      </c>
      <c r="C216" s="175">
        <v>717153.4</v>
      </c>
      <c r="D216" s="175">
        <f>C216/B216*100</f>
        <v>95.191482436879767</v>
      </c>
      <c r="E216" s="175">
        <v>717153.4</v>
      </c>
      <c r="F216" s="175">
        <f>E216/B216*100</f>
        <v>95.191482436879767</v>
      </c>
      <c r="G216" s="175">
        <v>736622.5</v>
      </c>
      <c r="H216" s="175">
        <f>G216/B216*100</f>
        <v>97.775716842952249</v>
      </c>
      <c r="I216" s="175">
        <f t="shared" si="35"/>
        <v>16757.300000000047</v>
      </c>
      <c r="J216" s="377"/>
      <c r="K216" s="217"/>
      <c r="L216" s="217"/>
      <c r="M216" s="217"/>
      <c r="N216" s="217"/>
      <c r="O216" s="217"/>
      <c r="P216" s="217"/>
      <c r="Q216" s="217"/>
      <c r="R216" s="217"/>
      <c r="S216" s="217"/>
      <c r="T216" s="217"/>
      <c r="U216" s="217"/>
      <c r="V216" s="217"/>
      <c r="W216" s="217"/>
      <c r="X216" s="217"/>
      <c r="Y216" s="217"/>
      <c r="Z216" s="217"/>
      <c r="AA216" s="217"/>
      <c r="AB216" s="217"/>
      <c r="AC216" s="217"/>
      <c r="AD216" s="217"/>
      <c r="AE216" s="217"/>
      <c r="AF216" s="217"/>
      <c r="AG216" s="217"/>
      <c r="AH216" s="217"/>
      <c r="AI216" s="217"/>
      <c r="AJ216" s="217"/>
      <c r="AK216" s="217"/>
      <c r="AL216" s="217"/>
      <c r="AM216" s="217"/>
      <c r="AN216" s="217"/>
      <c r="AO216" s="217"/>
      <c r="AP216" s="217"/>
    </row>
    <row r="217" spans="1:42" s="22" customFormat="1" x14ac:dyDescent="0.25">
      <c r="A217" s="67" t="s">
        <v>2</v>
      </c>
      <c r="B217" s="175">
        <v>49334.6</v>
      </c>
      <c r="C217" s="176">
        <v>45785.5</v>
      </c>
      <c r="D217" s="176">
        <f>C217/B217*100</f>
        <v>92.806063087569385</v>
      </c>
      <c r="E217" s="176">
        <v>45775.9</v>
      </c>
      <c r="F217" s="176">
        <f>E217/B217*100</f>
        <v>92.786604127731863</v>
      </c>
      <c r="G217" s="176">
        <v>47018.5</v>
      </c>
      <c r="H217" s="176">
        <f>G217/B217*100</f>
        <v>95.305323241700563</v>
      </c>
      <c r="I217" s="176">
        <f t="shared" si="35"/>
        <v>2316.0999999999985</v>
      </c>
      <c r="J217" s="377"/>
      <c r="K217" s="217"/>
      <c r="L217" s="217"/>
      <c r="M217" s="217"/>
      <c r="N217" s="217"/>
      <c r="O217" s="217"/>
      <c r="P217" s="217"/>
      <c r="Q217" s="217"/>
      <c r="R217" s="217"/>
      <c r="S217" s="217"/>
      <c r="T217" s="217"/>
      <c r="U217" s="217"/>
      <c r="V217" s="217"/>
      <c r="W217" s="217"/>
      <c r="X217" s="217"/>
      <c r="Y217" s="217"/>
      <c r="Z217" s="217"/>
      <c r="AA217" s="217"/>
      <c r="AB217" s="217"/>
      <c r="AC217" s="217"/>
      <c r="AD217" s="217"/>
      <c r="AE217" s="217"/>
      <c r="AF217" s="217"/>
      <c r="AG217" s="217"/>
      <c r="AH217" s="217"/>
      <c r="AI217" s="217"/>
      <c r="AJ217" s="217"/>
      <c r="AK217" s="217"/>
      <c r="AL217" s="217"/>
      <c r="AM217" s="217"/>
      <c r="AN217" s="217"/>
      <c r="AO217" s="217"/>
      <c r="AP217" s="217"/>
    </row>
    <row r="218" spans="1:42" s="22" customFormat="1" x14ac:dyDescent="0.25">
      <c r="A218" s="283" t="s">
        <v>3</v>
      </c>
      <c r="B218" s="176">
        <v>0</v>
      </c>
      <c r="C218" s="176">
        <v>0</v>
      </c>
      <c r="D218" s="176">
        <v>0</v>
      </c>
      <c r="E218" s="176">
        <v>0</v>
      </c>
      <c r="F218" s="176">
        <v>0</v>
      </c>
      <c r="G218" s="176">
        <v>0</v>
      </c>
      <c r="H218" s="176">
        <v>0</v>
      </c>
      <c r="I218" s="176">
        <f t="shared" si="35"/>
        <v>0</v>
      </c>
      <c r="J218" s="377"/>
      <c r="K218" s="217"/>
      <c r="L218" s="217"/>
      <c r="M218" s="217"/>
      <c r="N218" s="217"/>
      <c r="O218" s="217"/>
      <c r="P218" s="217"/>
      <c r="Q218" s="217"/>
      <c r="R218" s="217"/>
      <c r="S218" s="217"/>
      <c r="T218" s="217"/>
      <c r="U218" s="217"/>
      <c r="V218" s="217"/>
      <c r="W218" s="217"/>
      <c r="X218" s="217"/>
      <c r="Y218" s="217"/>
      <c r="Z218" s="217"/>
      <c r="AA218" s="217"/>
      <c r="AB218" s="217"/>
      <c r="AC218" s="217"/>
      <c r="AD218" s="217"/>
      <c r="AE218" s="217"/>
      <c r="AF218" s="217"/>
      <c r="AG218" s="217"/>
      <c r="AH218" s="217"/>
      <c r="AI218" s="217"/>
      <c r="AJ218" s="217"/>
      <c r="AK218" s="217"/>
      <c r="AL218" s="217"/>
      <c r="AM218" s="217"/>
      <c r="AN218" s="217"/>
      <c r="AO218" s="217"/>
      <c r="AP218" s="217"/>
    </row>
    <row r="219" spans="1:42" s="22" customFormat="1" ht="58.5" customHeight="1" x14ac:dyDescent="0.25">
      <c r="A219" s="290" t="s">
        <v>452</v>
      </c>
      <c r="B219" s="175">
        <f>SUM(B220:B223)</f>
        <v>18770.400000000001</v>
      </c>
      <c r="C219" s="175">
        <f>SUM(C220:C223)</f>
        <v>18770.3</v>
      </c>
      <c r="D219" s="175">
        <f>C219/B219*100</f>
        <v>99.999467246302672</v>
      </c>
      <c r="E219" s="175">
        <f>SUM(E220:E223)</f>
        <v>18770.3</v>
      </c>
      <c r="F219" s="175">
        <f>E219/B219*100</f>
        <v>99.999467246302672</v>
      </c>
      <c r="G219" s="175">
        <f>SUM(G220:G223)</f>
        <v>18770.3</v>
      </c>
      <c r="H219" s="175">
        <f>G219/B219*100</f>
        <v>99.999467246302672</v>
      </c>
      <c r="I219" s="175">
        <f t="shared" si="27"/>
        <v>0.10000000000218279</v>
      </c>
      <c r="J219" s="390" t="s">
        <v>493</v>
      </c>
      <c r="K219" s="217"/>
      <c r="L219" s="217"/>
      <c r="M219" s="217"/>
      <c r="N219" s="217"/>
      <c r="O219" s="217"/>
      <c r="P219" s="217"/>
      <c r="Q219" s="217"/>
      <c r="R219" s="217"/>
      <c r="S219" s="217"/>
      <c r="T219" s="217"/>
      <c r="U219" s="217"/>
      <c r="V219" s="217"/>
      <c r="W219" s="217"/>
      <c r="X219" s="217"/>
      <c r="Y219" s="217"/>
      <c r="Z219" s="217"/>
      <c r="AA219" s="217"/>
      <c r="AB219" s="217"/>
      <c r="AC219" s="217"/>
      <c r="AD219" s="217"/>
      <c r="AE219" s="217"/>
      <c r="AF219" s="217"/>
      <c r="AG219" s="217"/>
      <c r="AH219" s="217"/>
      <c r="AI219" s="217"/>
      <c r="AJ219" s="217"/>
      <c r="AK219" s="217"/>
      <c r="AL219" s="217"/>
      <c r="AM219" s="217"/>
      <c r="AN219" s="217"/>
      <c r="AO219" s="217"/>
      <c r="AP219" s="217"/>
    </row>
    <row r="220" spans="1:42" s="22" customFormat="1" ht="19.5" x14ac:dyDescent="0.25">
      <c r="A220" s="284" t="s">
        <v>0</v>
      </c>
      <c r="B220" s="175">
        <v>0</v>
      </c>
      <c r="C220" s="332">
        <v>0</v>
      </c>
      <c r="D220" s="175">
        <v>0</v>
      </c>
      <c r="E220" s="176">
        <v>0</v>
      </c>
      <c r="F220" s="175">
        <v>0</v>
      </c>
      <c r="G220" s="176">
        <v>0</v>
      </c>
      <c r="H220" s="175">
        <v>0</v>
      </c>
      <c r="I220" s="175">
        <f t="shared" si="27"/>
        <v>0</v>
      </c>
      <c r="J220" s="391"/>
      <c r="K220" s="217"/>
      <c r="L220" s="217"/>
      <c r="M220" s="217"/>
      <c r="N220" s="217"/>
      <c r="O220" s="217"/>
      <c r="P220" s="217"/>
      <c r="Q220" s="217"/>
      <c r="R220" s="217"/>
      <c r="S220" s="217"/>
      <c r="T220" s="217"/>
      <c r="U220" s="217"/>
      <c r="V220" s="217"/>
      <c r="W220" s="217"/>
      <c r="X220" s="217"/>
      <c r="Y220" s="217"/>
      <c r="Z220" s="217"/>
      <c r="AA220" s="217"/>
      <c r="AB220" s="217"/>
      <c r="AC220" s="217"/>
      <c r="AD220" s="217"/>
      <c r="AE220" s="217"/>
      <c r="AF220" s="217"/>
      <c r="AG220" s="217"/>
      <c r="AH220" s="217"/>
      <c r="AI220" s="217"/>
      <c r="AJ220" s="217"/>
      <c r="AK220" s="217"/>
      <c r="AL220" s="217"/>
      <c r="AM220" s="217"/>
      <c r="AN220" s="217"/>
      <c r="AO220" s="217"/>
      <c r="AP220" s="217"/>
    </row>
    <row r="221" spans="1:42" s="334" customFormat="1" ht="19.5" x14ac:dyDescent="0.25">
      <c r="A221" s="370" t="s">
        <v>1</v>
      </c>
      <c r="B221" s="335">
        <v>17644.2</v>
      </c>
      <c r="C221" s="175">
        <v>17644.099999999999</v>
      </c>
      <c r="D221" s="175">
        <f>C221/B221*100</f>
        <v>99.999433241518446</v>
      </c>
      <c r="E221" s="175">
        <v>17644.099999999999</v>
      </c>
      <c r="F221" s="175">
        <f>E221/B221*100</f>
        <v>99.999433241518446</v>
      </c>
      <c r="G221" s="175">
        <v>17644.099999999999</v>
      </c>
      <c r="H221" s="175">
        <f>G221/B221*100</f>
        <v>99.999433241518446</v>
      </c>
      <c r="I221" s="175">
        <f t="shared" si="27"/>
        <v>0.10000000000218279</v>
      </c>
      <c r="J221" s="391"/>
      <c r="K221" s="333"/>
      <c r="L221" s="333"/>
      <c r="M221" s="333"/>
      <c r="N221" s="333"/>
      <c r="O221" s="333"/>
      <c r="P221" s="333"/>
      <c r="Q221" s="333"/>
      <c r="R221" s="333"/>
      <c r="S221" s="333"/>
      <c r="T221" s="333"/>
      <c r="U221" s="333"/>
      <c r="V221" s="333"/>
      <c r="W221" s="333"/>
      <c r="X221" s="333"/>
      <c r="Y221" s="333"/>
      <c r="Z221" s="333"/>
      <c r="AA221" s="333"/>
      <c r="AB221" s="333"/>
      <c r="AC221" s="333"/>
      <c r="AD221" s="333"/>
      <c r="AE221" s="333"/>
      <c r="AF221" s="333"/>
      <c r="AG221" s="333"/>
      <c r="AH221" s="333"/>
      <c r="AI221" s="333"/>
      <c r="AJ221" s="333"/>
      <c r="AK221" s="333"/>
      <c r="AL221" s="333"/>
      <c r="AM221" s="333"/>
      <c r="AN221" s="333"/>
      <c r="AO221" s="333"/>
      <c r="AP221" s="333"/>
    </row>
    <row r="222" spans="1:42" s="22" customFormat="1" x14ac:dyDescent="0.25">
      <c r="A222" s="371" t="s">
        <v>2</v>
      </c>
      <c r="B222" s="336">
        <v>1126.2</v>
      </c>
      <c r="C222" s="176">
        <v>1126.2</v>
      </c>
      <c r="D222" s="176">
        <f>C222/B222*100</f>
        <v>100</v>
      </c>
      <c r="E222" s="176">
        <v>1126.2</v>
      </c>
      <c r="F222" s="176">
        <f>E222/B222*100</f>
        <v>100</v>
      </c>
      <c r="G222" s="176">
        <v>1126.2</v>
      </c>
      <c r="H222" s="176">
        <f>G222/B222*100</f>
        <v>100</v>
      </c>
      <c r="I222" s="176">
        <f t="shared" si="27"/>
        <v>0</v>
      </c>
      <c r="J222" s="391"/>
      <c r="K222" s="217"/>
      <c r="L222" s="217"/>
      <c r="M222" s="217"/>
      <c r="N222" s="217"/>
      <c r="O222" s="217"/>
      <c r="P222" s="217"/>
      <c r="Q222" s="217"/>
      <c r="R222" s="217"/>
      <c r="S222" s="217"/>
      <c r="T222" s="217"/>
      <c r="U222" s="217"/>
      <c r="V222" s="217"/>
      <c r="W222" s="217"/>
      <c r="X222" s="217"/>
      <c r="Y222" s="217"/>
      <c r="Z222" s="217"/>
      <c r="AA222" s="217"/>
      <c r="AB222" s="217"/>
      <c r="AC222" s="217"/>
      <c r="AD222" s="217"/>
      <c r="AE222" s="217"/>
      <c r="AF222" s="217"/>
      <c r="AG222" s="217"/>
      <c r="AH222" s="217"/>
      <c r="AI222" s="217"/>
      <c r="AJ222" s="217"/>
      <c r="AK222" s="217"/>
      <c r="AL222" s="217"/>
      <c r="AM222" s="217"/>
      <c r="AN222" s="217"/>
      <c r="AO222" s="217"/>
      <c r="AP222" s="217"/>
    </row>
    <row r="223" spans="1:42" s="22" customFormat="1" x14ac:dyDescent="0.25">
      <c r="A223" s="289" t="s">
        <v>3</v>
      </c>
      <c r="B223" s="176">
        <v>0</v>
      </c>
      <c r="C223" s="280">
        <v>0</v>
      </c>
      <c r="D223" s="176">
        <v>0</v>
      </c>
      <c r="E223" s="176">
        <v>0</v>
      </c>
      <c r="F223" s="176">
        <v>0</v>
      </c>
      <c r="G223" s="176">
        <v>0</v>
      </c>
      <c r="H223" s="176">
        <v>0</v>
      </c>
      <c r="I223" s="176">
        <f t="shared" si="27"/>
        <v>0</v>
      </c>
      <c r="J223" s="392"/>
      <c r="K223" s="217"/>
      <c r="L223" s="217"/>
      <c r="M223" s="217"/>
      <c r="N223" s="217"/>
      <c r="O223" s="217"/>
      <c r="P223" s="217"/>
      <c r="Q223" s="217"/>
      <c r="R223" s="217"/>
      <c r="S223" s="217"/>
      <c r="T223" s="217"/>
      <c r="U223" s="217"/>
      <c r="V223" s="217"/>
      <c r="W223" s="217"/>
      <c r="X223" s="217"/>
      <c r="Y223" s="217"/>
      <c r="Z223" s="217"/>
      <c r="AA223" s="217"/>
      <c r="AB223" s="217"/>
      <c r="AC223" s="217"/>
      <c r="AD223" s="217"/>
      <c r="AE223" s="217"/>
      <c r="AF223" s="217"/>
      <c r="AG223" s="217"/>
      <c r="AH223" s="217"/>
      <c r="AI223" s="217"/>
      <c r="AJ223" s="217"/>
      <c r="AK223" s="217"/>
      <c r="AL223" s="217"/>
      <c r="AM223" s="217"/>
      <c r="AN223" s="217"/>
      <c r="AO223" s="217"/>
      <c r="AP223" s="217"/>
    </row>
    <row r="224" spans="1:42" x14ac:dyDescent="0.25">
      <c r="A224" s="403" t="s">
        <v>61</v>
      </c>
      <c r="B224" s="404"/>
      <c r="C224" s="404"/>
      <c r="D224" s="404"/>
      <c r="E224" s="404"/>
      <c r="F224" s="404"/>
      <c r="G224" s="404"/>
      <c r="H224" s="404"/>
      <c r="I224" s="404"/>
      <c r="J224" s="405"/>
    </row>
    <row r="225" spans="1:42" x14ac:dyDescent="0.25">
      <c r="A225" s="403" t="s">
        <v>15</v>
      </c>
      <c r="B225" s="404"/>
      <c r="C225" s="404"/>
      <c r="D225" s="404"/>
      <c r="E225" s="404"/>
      <c r="F225" s="404"/>
      <c r="G225" s="404"/>
      <c r="H225" s="404"/>
      <c r="I225" s="404"/>
      <c r="J225" s="405"/>
    </row>
    <row r="226" spans="1:42" x14ac:dyDescent="0.25">
      <c r="A226" s="403" t="s">
        <v>29</v>
      </c>
      <c r="B226" s="404"/>
      <c r="C226" s="404"/>
      <c r="D226" s="404"/>
      <c r="E226" s="404"/>
      <c r="F226" s="404"/>
      <c r="G226" s="404"/>
      <c r="H226" s="404"/>
      <c r="I226" s="404"/>
      <c r="J226" s="405"/>
    </row>
    <row r="227" spans="1:42" x14ac:dyDescent="0.25">
      <c r="A227" s="396" t="s">
        <v>276</v>
      </c>
      <c r="B227" s="397"/>
      <c r="C227" s="397"/>
      <c r="D227" s="397"/>
      <c r="E227" s="397"/>
      <c r="F227" s="397"/>
      <c r="G227" s="397"/>
      <c r="H227" s="397"/>
      <c r="I227" s="397"/>
      <c r="J227" s="398"/>
    </row>
    <row r="228" spans="1:42" ht="409.5" customHeight="1" x14ac:dyDescent="0.25">
      <c r="A228" s="271" t="s">
        <v>572</v>
      </c>
      <c r="B228" s="175">
        <f>SUM(B229:B232)</f>
        <v>583637.30000000005</v>
      </c>
      <c r="C228" s="175">
        <f>SUM(C229:C232)</f>
        <v>583637.30000000005</v>
      </c>
      <c r="D228" s="175">
        <f>C228/B228*100</f>
        <v>100</v>
      </c>
      <c r="E228" s="175">
        <f>SUM(E229:E232)</f>
        <v>583637.30000000005</v>
      </c>
      <c r="F228" s="175">
        <f>E228/B228*100</f>
        <v>100</v>
      </c>
      <c r="G228" s="175">
        <f>SUM(G229:G232)</f>
        <v>527647.19999999995</v>
      </c>
      <c r="H228" s="175">
        <f>G228/B228*100</f>
        <v>90.406696076484465</v>
      </c>
      <c r="I228" s="175">
        <f t="shared" ref="I228:I232" si="36">B228-G228</f>
        <v>55990.100000000093</v>
      </c>
      <c r="J228" s="390" t="s">
        <v>559</v>
      </c>
    </row>
    <row r="229" spans="1:42" ht="199.5" customHeight="1" x14ac:dyDescent="0.25">
      <c r="A229" s="73" t="s">
        <v>0</v>
      </c>
      <c r="B229" s="175">
        <v>369567.9</v>
      </c>
      <c r="C229" s="175">
        <v>369567.9</v>
      </c>
      <c r="D229" s="175">
        <f>C229/B229*100</f>
        <v>100</v>
      </c>
      <c r="E229" s="175">
        <v>369567.9</v>
      </c>
      <c r="F229" s="175">
        <f>E229/B229*100</f>
        <v>100</v>
      </c>
      <c r="G229" s="175">
        <v>309481.3</v>
      </c>
      <c r="H229" s="175">
        <f>G229/B229*100</f>
        <v>83.741390959550316</v>
      </c>
      <c r="I229" s="175">
        <f t="shared" si="36"/>
        <v>60086.600000000035</v>
      </c>
      <c r="J229" s="391"/>
    </row>
    <row r="230" spans="1:42" ht="199.5" customHeight="1" x14ac:dyDescent="0.25">
      <c r="A230" s="73" t="s">
        <v>1</v>
      </c>
      <c r="B230" s="175">
        <v>214069.4</v>
      </c>
      <c r="C230" s="175">
        <v>214069.4</v>
      </c>
      <c r="D230" s="175">
        <f>C230/B230*100</f>
        <v>100</v>
      </c>
      <c r="E230" s="175">
        <v>214069.4</v>
      </c>
      <c r="F230" s="175">
        <f>E230/B230*100</f>
        <v>100</v>
      </c>
      <c r="G230" s="175">
        <v>218165.9</v>
      </c>
      <c r="H230" s="175">
        <f>G230/B230*100</f>
        <v>101.91363174746132</v>
      </c>
      <c r="I230" s="175">
        <f>B230-G230</f>
        <v>-4096.5</v>
      </c>
      <c r="J230" s="391"/>
    </row>
    <row r="231" spans="1:42" ht="199.5" customHeight="1" x14ac:dyDescent="0.25">
      <c r="A231" s="285" t="s">
        <v>2</v>
      </c>
      <c r="B231" s="176">
        <v>0</v>
      </c>
      <c r="C231" s="176">
        <v>0</v>
      </c>
      <c r="D231" s="176">
        <v>0</v>
      </c>
      <c r="E231" s="176">
        <v>0</v>
      </c>
      <c r="F231" s="176">
        <v>0</v>
      </c>
      <c r="G231" s="176">
        <v>0</v>
      </c>
      <c r="H231" s="176">
        <v>0</v>
      </c>
      <c r="I231" s="176">
        <f>B231-G231</f>
        <v>0</v>
      </c>
      <c r="J231" s="391"/>
    </row>
    <row r="232" spans="1:42" ht="199.5" customHeight="1" x14ac:dyDescent="0.25">
      <c r="A232" s="285" t="s">
        <v>3</v>
      </c>
      <c r="B232" s="176">
        <v>0</v>
      </c>
      <c r="C232" s="176">
        <v>0</v>
      </c>
      <c r="D232" s="176">
        <v>0</v>
      </c>
      <c r="E232" s="176">
        <v>0</v>
      </c>
      <c r="F232" s="176">
        <v>0</v>
      </c>
      <c r="G232" s="176">
        <v>0</v>
      </c>
      <c r="H232" s="176">
        <v>0</v>
      </c>
      <c r="I232" s="176">
        <f t="shared" si="36"/>
        <v>0</v>
      </c>
      <c r="J232" s="392"/>
    </row>
    <row r="233" spans="1:42" s="273" customFormat="1" ht="20.100000000000001" customHeight="1" x14ac:dyDescent="0.25">
      <c r="A233" s="381" t="s">
        <v>345</v>
      </c>
      <c r="B233" s="382"/>
      <c r="C233" s="382"/>
      <c r="D233" s="382"/>
      <c r="E233" s="382"/>
      <c r="F233" s="382"/>
      <c r="G233" s="382"/>
      <c r="H233" s="382"/>
      <c r="I233" s="382"/>
      <c r="J233" s="383"/>
      <c r="K233" s="272"/>
      <c r="L233" s="272"/>
      <c r="M233" s="272"/>
      <c r="N233" s="272"/>
      <c r="O233" s="272"/>
      <c r="P233" s="272"/>
      <c r="Q233" s="272"/>
      <c r="R233" s="272"/>
      <c r="S233" s="272"/>
      <c r="T233" s="272"/>
      <c r="U233" s="272"/>
      <c r="V233" s="272"/>
      <c r="W233" s="272"/>
      <c r="X233" s="272"/>
      <c r="Y233" s="272"/>
      <c r="Z233" s="272"/>
      <c r="AA233" s="272"/>
      <c r="AB233" s="272"/>
      <c r="AC233" s="272"/>
      <c r="AD233" s="272"/>
      <c r="AE233" s="272"/>
      <c r="AF233" s="272"/>
      <c r="AG233" s="272"/>
      <c r="AH233" s="272"/>
      <c r="AI233" s="272"/>
      <c r="AJ233" s="272"/>
      <c r="AK233" s="272"/>
      <c r="AL233" s="272"/>
      <c r="AM233" s="272"/>
      <c r="AN233" s="272"/>
      <c r="AO233" s="272"/>
      <c r="AP233" s="272"/>
    </row>
    <row r="234" spans="1:42" s="22" customFormat="1" ht="20.100000000000001" customHeight="1" x14ac:dyDescent="0.25">
      <c r="A234" s="408" t="s">
        <v>494</v>
      </c>
      <c r="B234" s="409"/>
      <c r="C234" s="409"/>
      <c r="D234" s="409"/>
      <c r="E234" s="409"/>
      <c r="F234" s="409"/>
      <c r="G234" s="409"/>
      <c r="H234" s="409"/>
      <c r="I234" s="409"/>
      <c r="J234" s="410"/>
      <c r="K234" s="217"/>
      <c r="L234" s="217"/>
      <c r="M234" s="217"/>
      <c r="N234" s="217"/>
      <c r="O234" s="217"/>
      <c r="P234" s="217"/>
      <c r="Q234" s="217"/>
      <c r="R234" s="217"/>
      <c r="S234" s="217"/>
      <c r="T234" s="217"/>
      <c r="U234" s="217"/>
      <c r="V234" s="217"/>
      <c r="W234" s="217"/>
      <c r="X234" s="217"/>
      <c r="Y234" s="217"/>
      <c r="Z234" s="217"/>
      <c r="AA234" s="217"/>
      <c r="AB234" s="217"/>
      <c r="AC234" s="217"/>
      <c r="AD234" s="217"/>
      <c r="AE234" s="217"/>
      <c r="AF234" s="217"/>
      <c r="AG234" s="217"/>
      <c r="AH234" s="217"/>
      <c r="AI234" s="217"/>
      <c r="AJ234" s="217"/>
      <c r="AK234" s="217"/>
      <c r="AL234" s="217"/>
      <c r="AM234" s="217"/>
      <c r="AN234" s="217"/>
      <c r="AO234" s="217"/>
      <c r="AP234" s="217"/>
    </row>
    <row r="235" spans="1:42" s="275" customFormat="1" ht="20.100000000000001" customHeight="1" x14ac:dyDescent="0.25">
      <c r="A235" s="387" t="s">
        <v>234</v>
      </c>
      <c r="B235" s="388"/>
      <c r="C235" s="388"/>
      <c r="D235" s="388"/>
      <c r="E235" s="388"/>
      <c r="F235" s="388"/>
      <c r="G235" s="388"/>
      <c r="H235" s="388"/>
      <c r="I235" s="388"/>
      <c r="J235" s="389"/>
      <c r="K235" s="274"/>
      <c r="L235" s="274"/>
      <c r="M235" s="274"/>
      <c r="N235" s="274"/>
      <c r="O235" s="274"/>
      <c r="P235" s="274"/>
      <c r="Q235" s="274"/>
      <c r="R235" s="274"/>
      <c r="S235" s="274"/>
      <c r="T235" s="274"/>
      <c r="U235" s="274"/>
      <c r="V235" s="274"/>
      <c r="W235" s="274"/>
      <c r="X235" s="274"/>
      <c r="Y235" s="274"/>
      <c r="Z235" s="274"/>
      <c r="AA235" s="274"/>
      <c r="AB235" s="274"/>
      <c r="AC235" s="274"/>
      <c r="AD235" s="274"/>
      <c r="AE235" s="274"/>
      <c r="AF235" s="274"/>
      <c r="AG235" s="274"/>
      <c r="AH235" s="274"/>
      <c r="AI235" s="274"/>
      <c r="AJ235" s="274"/>
      <c r="AK235" s="274"/>
      <c r="AL235" s="274"/>
      <c r="AM235" s="274"/>
      <c r="AN235" s="274"/>
      <c r="AO235" s="274"/>
      <c r="AP235" s="274"/>
    </row>
    <row r="236" spans="1:42" s="22" customFormat="1" ht="21.75" customHeight="1" x14ac:dyDescent="0.25">
      <c r="A236" s="408" t="s">
        <v>495</v>
      </c>
      <c r="B236" s="409"/>
      <c r="C236" s="409"/>
      <c r="D236" s="409"/>
      <c r="E236" s="409"/>
      <c r="F236" s="409"/>
      <c r="G236" s="409"/>
      <c r="H236" s="409"/>
      <c r="I236" s="409"/>
      <c r="J236" s="410"/>
      <c r="K236" s="217"/>
      <c r="L236" s="217"/>
      <c r="M236" s="217"/>
      <c r="N236" s="217"/>
      <c r="O236" s="217"/>
      <c r="P236" s="217"/>
      <c r="Q236" s="217"/>
      <c r="R236" s="217"/>
      <c r="S236" s="217"/>
      <c r="T236" s="217"/>
      <c r="U236" s="217"/>
      <c r="V236" s="217"/>
      <c r="W236" s="217"/>
      <c r="X236" s="217"/>
      <c r="Y236" s="217"/>
      <c r="Z236" s="217"/>
      <c r="AA236" s="217"/>
      <c r="AB236" s="217"/>
      <c r="AC236" s="217"/>
      <c r="AD236" s="217"/>
      <c r="AE236" s="217"/>
      <c r="AF236" s="217"/>
      <c r="AG236" s="217"/>
      <c r="AH236" s="217"/>
      <c r="AI236" s="217"/>
      <c r="AJ236" s="217"/>
      <c r="AK236" s="217"/>
      <c r="AL236" s="217"/>
      <c r="AM236" s="217"/>
      <c r="AN236" s="217"/>
      <c r="AO236" s="217"/>
      <c r="AP236" s="217"/>
    </row>
    <row r="237" spans="1:42" s="36" customFormat="1" ht="20.100000000000001" customHeight="1" x14ac:dyDescent="0.25">
      <c r="A237" s="393" t="s">
        <v>157</v>
      </c>
      <c r="B237" s="394"/>
      <c r="C237" s="394"/>
      <c r="D237" s="394"/>
      <c r="E237" s="394"/>
      <c r="F237" s="394"/>
      <c r="G237" s="394"/>
      <c r="H237" s="394"/>
      <c r="I237" s="394"/>
      <c r="J237" s="395"/>
      <c r="K237" s="202"/>
      <c r="L237" s="202"/>
      <c r="M237" s="202"/>
      <c r="N237" s="202"/>
      <c r="O237" s="202"/>
      <c r="P237" s="202"/>
      <c r="Q237" s="202"/>
      <c r="R237" s="202"/>
      <c r="S237" s="202"/>
      <c r="T237" s="202"/>
      <c r="U237" s="202"/>
      <c r="V237" s="202"/>
      <c r="W237" s="202"/>
      <c r="X237" s="202"/>
      <c r="Y237" s="202"/>
      <c r="Z237" s="202"/>
      <c r="AA237" s="202"/>
      <c r="AB237" s="202"/>
      <c r="AC237" s="202"/>
      <c r="AD237" s="202"/>
      <c r="AE237" s="202"/>
      <c r="AF237" s="202"/>
      <c r="AG237" s="202"/>
      <c r="AH237" s="202"/>
      <c r="AI237" s="202"/>
      <c r="AJ237" s="202"/>
      <c r="AK237" s="202"/>
      <c r="AL237" s="202"/>
      <c r="AM237" s="202"/>
      <c r="AN237" s="202"/>
      <c r="AO237" s="202"/>
      <c r="AP237" s="202"/>
    </row>
    <row r="238" spans="1:42" s="36" customFormat="1" ht="20.100000000000001" customHeight="1" x14ac:dyDescent="0.25">
      <c r="A238" s="377" t="s">
        <v>328</v>
      </c>
      <c r="B238" s="399"/>
      <c r="C238" s="399"/>
      <c r="D238" s="399"/>
      <c r="E238" s="399"/>
      <c r="F238" s="399"/>
      <c r="G238" s="399"/>
      <c r="H238" s="399"/>
      <c r="I238" s="399"/>
      <c r="J238" s="400"/>
      <c r="K238" s="202"/>
      <c r="L238" s="202"/>
      <c r="M238" s="202"/>
      <c r="N238" s="202"/>
      <c r="O238" s="202"/>
      <c r="P238" s="202"/>
      <c r="Q238" s="202"/>
      <c r="R238" s="202"/>
      <c r="S238" s="202"/>
      <c r="T238" s="202"/>
      <c r="U238" s="202"/>
      <c r="V238" s="202"/>
      <c r="W238" s="202"/>
      <c r="X238" s="202"/>
      <c r="Y238" s="202"/>
      <c r="Z238" s="202"/>
      <c r="AA238" s="202"/>
      <c r="AB238" s="202"/>
      <c r="AC238" s="202"/>
      <c r="AD238" s="202"/>
      <c r="AE238" s="202"/>
      <c r="AF238" s="202"/>
      <c r="AG238" s="202"/>
      <c r="AH238" s="202"/>
      <c r="AI238" s="202"/>
      <c r="AJ238" s="202"/>
      <c r="AK238" s="202"/>
      <c r="AL238" s="202"/>
      <c r="AM238" s="202"/>
      <c r="AN238" s="202"/>
      <c r="AO238" s="202"/>
      <c r="AP238" s="202"/>
    </row>
    <row r="239" spans="1:42" ht="20.100000000000001" customHeight="1" x14ac:dyDescent="0.25">
      <c r="A239" s="420" t="s">
        <v>119</v>
      </c>
      <c r="B239" s="421"/>
      <c r="C239" s="421"/>
      <c r="D239" s="421"/>
      <c r="E239" s="421"/>
      <c r="F239" s="421"/>
      <c r="G239" s="421"/>
      <c r="H239" s="421"/>
      <c r="I239" s="421"/>
      <c r="J239" s="422"/>
    </row>
    <row r="240" spans="1:42" s="201" customFormat="1" x14ac:dyDescent="0.25">
      <c r="A240" s="403" t="s">
        <v>277</v>
      </c>
      <c r="B240" s="404"/>
      <c r="C240" s="404"/>
      <c r="D240" s="404"/>
      <c r="E240" s="404"/>
      <c r="F240" s="404"/>
      <c r="G240" s="404"/>
      <c r="H240" s="404"/>
      <c r="I240" s="404"/>
      <c r="J240" s="405"/>
    </row>
    <row r="241" spans="1:42" s="320" customFormat="1" x14ac:dyDescent="0.25">
      <c r="A241" s="406" t="s">
        <v>111</v>
      </c>
      <c r="B241" s="406"/>
      <c r="C241" s="406"/>
      <c r="D241" s="406"/>
      <c r="E241" s="406"/>
      <c r="F241" s="406"/>
      <c r="G241" s="406"/>
      <c r="H241" s="406"/>
      <c r="I241" s="406"/>
      <c r="J241" s="407"/>
      <c r="K241" s="319"/>
      <c r="L241" s="319"/>
      <c r="M241" s="319"/>
      <c r="N241" s="319"/>
      <c r="O241" s="319"/>
      <c r="P241" s="319"/>
      <c r="Q241" s="319"/>
      <c r="R241" s="319"/>
      <c r="S241" s="319"/>
      <c r="T241" s="319"/>
      <c r="U241" s="319"/>
      <c r="V241" s="319"/>
      <c r="W241" s="319"/>
      <c r="X241" s="319"/>
      <c r="Y241" s="319"/>
      <c r="Z241" s="319"/>
      <c r="AA241" s="319"/>
      <c r="AB241" s="319"/>
      <c r="AC241" s="319"/>
      <c r="AD241" s="319"/>
      <c r="AE241" s="319"/>
      <c r="AF241" s="319"/>
      <c r="AG241" s="319"/>
      <c r="AH241" s="319"/>
      <c r="AI241" s="319"/>
      <c r="AJ241" s="319"/>
      <c r="AK241" s="319"/>
      <c r="AL241" s="319"/>
      <c r="AM241" s="319"/>
      <c r="AN241" s="319"/>
      <c r="AO241" s="319"/>
      <c r="AP241" s="319"/>
    </row>
    <row r="242" spans="1:42" s="320" customFormat="1" x14ac:dyDescent="0.25">
      <c r="A242" s="449" t="s">
        <v>26</v>
      </c>
      <c r="B242" s="406"/>
      <c r="C242" s="406"/>
      <c r="D242" s="406"/>
      <c r="E242" s="406"/>
      <c r="F242" s="406"/>
      <c r="G242" s="406"/>
      <c r="H242" s="406"/>
      <c r="I242" s="406"/>
      <c r="J242" s="407"/>
      <c r="K242" s="319"/>
      <c r="L242" s="319"/>
      <c r="M242" s="319"/>
      <c r="N242" s="319"/>
      <c r="O242" s="319"/>
      <c r="P242" s="319"/>
      <c r="Q242" s="319"/>
      <c r="R242" s="319"/>
      <c r="S242" s="319"/>
      <c r="T242" s="319"/>
      <c r="U242" s="319"/>
      <c r="V242" s="319"/>
      <c r="W242" s="319"/>
      <c r="X242" s="319"/>
      <c r="Y242" s="319"/>
      <c r="Z242" s="319"/>
      <c r="AA242" s="319"/>
      <c r="AB242" s="319"/>
      <c r="AC242" s="319"/>
      <c r="AD242" s="319"/>
      <c r="AE242" s="319"/>
      <c r="AF242" s="319"/>
      <c r="AG242" s="319"/>
      <c r="AH242" s="319"/>
      <c r="AI242" s="319"/>
      <c r="AJ242" s="319"/>
      <c r="AK242" s="319"/>
      <c r="AL242" s="319"/>
      <c r="AM242" s="319"/>
      <c r="AN242" s="319"/>
      <c r="AO242" s="319"/>
      <c r="AP242" s="319"/>
    </row>
    <row r="243" spans="1:42" s="37" customFormat="1" x14ac:dyDescent="0.25">
      <c r="A243" s="430" t="s">
        <v>176</v>
      </c>
      <c r="B243" s="431"/>
      <c r="C243" s="431"/>
      <c r="D243" s="431"/>
      <c r="E243" s="431"/>
      <c r="F243" s="431"/>
      <c r="G243" s="431"/>
      <c r="H243" s="431"/>
      <c r="I243" s="431"/>
      <c r="J243" s="432"/>
      <c r="K243" s="203"/>
      <c r="L243" s="203"/>
      <c r="M243" s="203"/>
      <c r="N243" s="203"/>
      <c r="O243" s="203"/>
      <c r="P243" s="203"/>
      <c r="Q243" s="203"/>
      <c r="R243" s="203"/>
      <c r="S243" s="203"/>
      <c r="T243" s="203"/>
      <c r="U243" s="203"/>
      <c r="V243" s="203"/>
      <c r="W243" s="203"/>
      <c r="X243" s="203"/>
      <c r="Y243" s="203"/>
      <c r="Z243" s="203"/>
      <c r="AA243" s="203"/>
      <c r="AB243" s="203"/>
      <c r="AC243" s="203"/>
      <c r="AD243" s="203"/>
      <c r="AE243" s="203"/>
      <c r="AF243" s="203"/>
      <c r="AG243" s="203"/>
      <c r="AH243" s="203"/>
      <c r="AI243" s="203"/>
      <c r="AJ243" s="203"/>
      <c r="AK243" s="203"/>
      <c r="AL243" s="203"/>
      <c r="AM243" s="203"/>
      <c r="AN243" s="203"/>
      <c r="AO243" s="203"/>
      <c r="AP243" s="203"/>
    </row>
    <row r="244" spans="1:42" x14ac:dyDescent="0.25">
      <c r="A244" s="420" t="s">
        <v>119</v>
      </c>
      <c r="B244" s="421"/>
      <c r="C244" s="421"/>
      <c r="D244" s="421"/>
      <c r="E244" s="421"/>
      <c r="F244" s="421"/>
      <c r="G244" s="421"/>
      <c r="H244" s="421"/>
      <c r="I244" s="421"/>
      <c r="J244" s="422"/>
    </row>
    <row r="245" spans="1:42" ht="357" customHeight="1" x14ac:dyDescent="0.25">
      <c r="A245" s="365" t="s">
        <v>560</v>
      </c>
      <c r="B245" s="175">
        <f>SUM(B246:B249)</f>
        <v>10000</v>
      </c>
      <c r="C245" s="175">
        <f>SUM(C246:C249)</f>
        <v>10000</v>
      </c>
      <c r="D245" s="175">
        <f>C245/B245*100</f>
        <v>100</v>
      </c>
      <c r="E245" s="175">
        <f>SUM(E246:E249)</f>
        <v>10000</v>
      </c>
      <c r="F245" s="175">
        <f>E245/B245*100</f>
        <v>100</v>
      </c>
      <c r="G245" s="175">
        <f>SUM(G246:G249)</f>
        <v>10000</v>
      </c>
      <c r="H245" s="175">
        <f>G245/B245*100</f>
        <v>100</v>
      </c>
      <c r="I245" s="175">
        <f>B245-G245</f>
        <v>0</v>
      </c>
      <c r="J245" s="429" t="s">
        <v>561</v>
      </c>
    </row>
    <row r="246" spans="1:42" ht="21" customHeight="1" x14ac:dyDescent="0.25">
      <c r="A246" s="73" t="s">
        <v>0</v>
      </c>
      <c r="B246" s="175">
        <f>5000+5000</f>
        <v>10000</v>
      </c>
      <c r="C246" s="175">
        <f>5000+5000</f>
        <v>10000</v>
      </c>
      <c r="D246" s="175">
        <f>C246/B246*100</f>
        <v>100</v>
      </c>
      <c r="E246" s="175">
        <f>5000+5000</f>
        <v>10000</v>
      </c>
      <c r="F246" s="175">
        <f>E246/B246*100</f>
        <v>100</v>
      </c>
      <c r="G246" s="175">
        <f>5000+5000</f>
        <v>10000</v>
      </c>
      <c r="H246" s="175">
        <f>G246/B246*100</f>
        <v>100</v>
      </c>
      <c r="I246" s="175">
        <f>B246-G246</f>
        <v>0</v>
      </c>
      <c r="J246" s="391"/>
    </row>
    <row r="247" spans="1:42" ht="21" customHeight="1" x14ac:dyDescent="0.25">
      <c r="A247" s="284" t="s">
        <v>1</v>
      </c>
      <c r="B247" s="175">
        <v>0</v>
      </c>
      <c r="C247" s="175">
        <v>0</v>
      </c>
      <c r="D247" s="175">
        <v>0</v>
      </c>
      <c r="E247" s="175">
        <v>0</v>
      </c>
      <c r="F247" s="175">
        <v>0</v>
      </c>
      <c r="G247" s="175">
        <v>0</v>
      </c>
      <c r="H247" s="175">
        <v>0</v>
      </c>
      <c r="I247" s="175">
        <v>0</v>
      </c>
      <c r="J247" s="391"/>
    </row>
    <row r="248" spans="1:42" ht="21" customHeight="1" x14ac:dyDescent="0.25">
      <c r="A248" s="337" t="s">
        <v>2</v>
      </c>
      <c r="B248" s="338">
        <v>0</v>
      </c>
      <c r="C248" s="338">
        <v>0</v>
      </c>
      <c r="D248" s="176">
        <v>0</v>
      </c>
      <c r="E248" s="338">
        <v>0</v>
      </c>
      <c r="F248" s="176">
        <v>0</v>
      </c>
      <c r="G248" s="338">
        <v>0</v>
      </c>
      <c r="H248" s="176">
        <v>0</v>
      </c>
      <c r="I248" s="338">
        <f>B248-G248</f>
        <v>0</v>
      </c>
      <c r="J248" s="391"/>
    </row>
    <row r="249" spans="1:42" ht="21" customHeight="1" x14ac:dyDescent="0.25">
      <c r="A249" s="283" t="s">
        <v>3</v>
      </c>
      <c r="B249" s="176">
        <v>0</v>
      </c>
      <c r="C249" s="176">
        <v>0</v>
      </c>
      <c r="D249" s="176">
        <v>0</v>
      </c>
      <c r="E249" s="176">
        <v>0</v>
      </c>
      <c r="F249" s="176">
        <v>0</v>
      </c>
      <c r="G249" s="176">
        <v>0</v>
      </c>
      <c r="H249" s="176">
        <v>0</v>
      </c>
      <c r="I249" s="176">
        <f>B249-G249</f>
        <v>0</v>
      </c>
      <c r="J249" s="392"/>
    </row>
    <row r="250" spans="1:42" ht="18.75" customHeight="1" x14ac:dyDescent="0.25">
      <c r="A250" s="381" t="s">
        <v>429</v>
      </c>
      <c r="B250" s="382"/>
      <c r="C250" s="382"/>
      <c r="D250" s="382"/>
      <c r="E250" s="382"/>
      <c r="F250" s="382"/>
      <c r="G250" s="382"/>
      <c r="H250" s="382"/>
      <c r="I250" s="382"/>
      <c r="J250" s="383"/>
    </row>
    <row r="251" spans="1:42" s="22" customFormat="1" ht="20.100000000000001" customHeight="1" x14ac:dyDescent="0.25">
      <c r="A251" s="408" t="s">
        <v>496</v>
      </c>
      <c r="B251" s="409"/>
      <c r="C251" s="409"/>
      <c r="D251" s="409"/>
      <c r="E251" s="409"/>
      <c r="F251" s="409"/>
      <c r="G251" s="409"/>
      <c r="H251" s="409"/>
      <c r="I251" s="409"/>
      <c r="J251" s="410"/>
      <c r="K251" s="217"/>
      <c r="L251" s="217"/>
      <c r="M251" s="217"/>
      <c r="N251" s="217"/>
      <c r="O251" s="217"/>
      <c r="P251" s="217"/>
      <c r="Q251" s="217"/>
      <c r="R251" s="217"/>
      <c r="S251" s="217"/>
      <c r="T251" s="217"/>
      <c r="U251" s="217"/>
      <c r="V251" s="217"/>
      <c r="W251" s="217"/>
      <c r="X251" s="217"/>
      <c r="Y251" s="217"/>
      <c r="Z251" s="217"/>
      <c r="AA251" s="217"/>
      <c r="AB251" s="217"/>
      <c r="AC251" s="217"/>
      <c r="AD251" s="217"/>
      <c r="AE251" s="217"/>
      <c r="AF251" s="217"/>
      <c r="AG251" s="217"/>
      <c r="AH251" s="217"/>
      <c r="AI251" s="217"/>
      <c r="AJ251" s="217"/>
      <c r="AK251" s="217"/>
      <c r="AL251" s="217"/>
      <c r="AM251" s="217"/>
      <c r="AN251" s="217"/>
      <c r="AO251" s="217"/>
      <c r="AP251" s="217"/>
    </row>
    <row r="252" spans="1:42" ht="18.75" customHeight="1" x14ac:dyDescent="0.25">
      <c r="A252" s="403" t="s">
        <v>208</v>
      </c>
      <c r="B252" s="404"/>
      <c r="C252" s="404"/>
      <c r="D252" s="404"/>
      <c r="E252" s="404"/>
      <c r="F252" s="404"/>
      <c r="G252" s="404"/>
      <c r="H252" s="404"/>
      <c r="I252" s="404"/>
      <c r="J252" s="405"/>
      <c r="K252" s="247"/>
    </row>
    <row r="253" spans="1:42" ht="43.5" customHeight="1" x14ac:dyDescent="0.25">
      <c r="A253" s="403" t="s">
        <v>431</v>
      </c>
      <c r="B253" s="404"/>
      <c r="C253" s="404"/>
      <c r="D253" s="404"/>
      <c r="E253" s="404"/>
      <c r="F253" s="404"/>
      <c r="G253" s="404"/>
      <c r="H253" s="404"/>
      <c r="I253" s="404"/>
      <c r="J253" s="405"/>
    </row>
    <row r="254" spans="1:42" ht="18.75" customHeight="1" x14ac:dyDescent="0.25">
      <c r="A254" s="403" t="s">
        <v>390</v>
      </c>
      <c r="B254" s="404"/>
      <c r="C254" s="404"/>
      <c r="D254" s="404"/>
      <c r="E254" s="404"/>
      <c r="F254" s="404"/>
      <c r="G254" s="404"/>
      <c r="H254" s="404"/>
      <c r="I254" s="404"/>
      <c r="J254" s="405"/>
    </row>
    <row r="255" spans="1:42" ht="18.75" customHeight="1" x14ac:dyDescent="0.25">
      <c r="A255" s="387" t="s">
        <v>432</v>
      </c>
      <c r="B255" s="388"/>
      <c r="C255" s="388"/>
      <c r="D255" s="388"/>
      <c r="E255" s="388"/>
      <c r="F255" s="388"/>
      <c r="G255" s="388"/>
      <c r="H255" s="388"/>
      <c r="I255" s="388"/>
      <c r="J255" s="389"/>
    </row>
    <row r="256" spans="1:42" ht="18.75" customHeight="1" x14ac:dyDescent="0.25">
      <c r="A256" s="408" t="s">
        <v>497</v>
      </c>
      <c r="B256" s="409"/>
      <c r="C256" s="409"/>
      <c r="D256" s="409"/>
      <c r="E256" s="409"/>
      <c r="F256" s="409"/>
      <c r="G256" s="409"/>
      <c r="H256" s="409"/>
      <c r="I256" s="409"/>
      <c r="J256" s="410"/>
    </row>
    <row r="257" spans="1:42" ht="18.75" customHeight="1" x14ac:dyDescent="0.25">
      <c r="A257" s="393" t="s">
        <v>391</v>
      </c>
      <c r="B257" s="394"/>
      <c r="C257" s="394"/>
      <c r="D257" s="394"/>
      <c r="E257" s="394"/>
      <c r="F257" s="394"/>
      <c r="G257" s="394"/>
      <c r="H257" s="394"/>
      <c r="I257" s="394"/>
      <c r="J257" s="395"/>
    </row>
    <row r="258" spans="1:42" ht="18.75" customHeight="1" x14ac:dyDescent="0.25">
      <c r="A258" s="420" t="s">
        <v>392</v>
      </c>
      <c r="B258" s="421"/>
      <c r="C258" s="421"/>
      <c r="D258" s="421"/>
      <c r="E258" s="421"/>
      <c r="F258" s="421"/>
      <c r="G258" s="421"/>
      <c r="H258" s="421"/>
      <c r="I258" s="421"/>
      <c r="J258" s="422"/>
    </row>
    <row r="259" spans="1:42" ht="374.25" customHeight="1" x14ac:dyDescent="0.25">
      <c r="A259" s="281" t="s">
        <v>393</v>
      </c>
      <c r="B259" s="328">
        <f>B260+B261+B262</f>
        <v>3053.8129799999997</v>
      </c>
      <c r="C259" s="328">
        <f>C260+C261+C262</f>
        <v>3053.8129799999997</v>
      </c>
      <c r="D259" s="328">
        <f>C259/B259*100</f>
        <v>100</v>
      </c>
      <c r="E259" s="328">
        <f>E260+E261+E262</f>
        <v>3053.8129799999997</v>
      </c>
      <c r="F259" s="328">
        <f>E259/B259*100</f>
        <v>100</v>
      </c>
      <c r="G259" s="328">
        <f>G260+G261+G262</f>
        <v>3053.8129799999997</v>
      </c>
      <c r="H259" s="328">
        <f>G259/B259*100</f>
        <v>100</v>
      </c>
      <c r="I259" s="328">
        <f>B259-G259</f>
        <v>0</v>
      </c>
      <c r="J259" s="459" t="s">
        <v>562</v>
      </c>
    </row>
    <row r="260" spans="1:42" ht="23.25" customHeight="1" x14ac:dyDescent="0.25">
      <c r="A260" s="73" t="s">
        <v>0</v>
      </c>
      <c r="B260" s="328">
        <v>2426.26532</v>
      </c>
      <c r="C260" s="328">
        <v>2426.26532</v>
      </c>
      <c r="D260" s="328">
        <f t="shared" ref="D260:D261" si="37">C260/B260*100</f>
        <v>100</v>
      </c>
      <c r="E260" s="328">
        <v>2426.26532</v>
      </c>
      <c r="F260" s="328">
        <f t="shared" ref="F260:F261" si="38">E260/B260*100</f>
        <v>100</v>
      </c>
      <c r="G260" s="328">
        <v>2426.26532</v>
      </c>
      <c r="H260" s="328">
        <f t="shared" ref="H260:H261" si="39">G260/B260*100</f>
        <v>100</v>
      </c>
      <c r="I260" s="328">
        <f>B260-G260</f>
        <v>0</v>
      </c>
      <c r="J260" s="464"/>
    </row>
    <row r="261" spans="1:42" ht="23.25" customHeight="1" x14ac:dyDescent="0.25">
      <c r="A261" s="73" t="s">
        <v>1</v>
      </c>
      <c r="B261" s="328">
        <v>384.51504</v>
      </c>
      <c r="C261" s="328">
        <v>384.51504</v>
      </c>
      <c r="D261" s="328">
        <f t="shared" si="37"/>
        <v>100</v>
      </c>
      <c r="E261" s="328">
        <v>384.51504</v>
      </c>
      <c r="F261" s="328">
        <f t="shared" si="38"/>
        <v>100</v>
      </c>
      <c r="G261" s="328">
        <v>384.51504</v>
      </c>
      <c r="H261" s="328">
        <f t="shared" si="39"/>
        <v>100</v>
      </c>
      <c r="I261" s="328">
        <f>B261-G261</f>
        <v>0</v>
      </c>
      <c r="J261" s="464"/>
    </row>
    <row r="262" spans="1:42" ht="23.25" customHeight="1" x14ac:dyDescent="0.25">
      <c r="A262" s="285" t="s">
        <v>2</v>
      </c>
      <c r="B262" s="329">
        <v>243.03262000000001</v>
      </c>
      <c r="C262" s="329">
        <v>243.03262000000001</v>
      </c>
      <c r="D262" s="329">
        <f t="shared" ref="D262" si="40">C262/B262*100</f>
        <v>100</v>
      </c>
      <c r="E262" s="329">
        <v>243.03262000000001</v>
      </c>
      <c r="F262" s="329">
        <f t="shared" ref="F262" si="41">E262/B262*100</f>
        <v>100</v>
      </c>
      <c r="G262" s="329">
        <v>243.03262000000001</v>
      </c>
      <c r="H262" s="329">
        <f t="shared" ref="H262" si="42">G262/B262*100</f>
        <v>100</v>
      </c>
      <c r="I262" s="329">
        <f>B262-G262</f>
        <v>0</v>
      </c>
      <c r="J262" s="464"/>
    </row>
    <row r="263" spans="1:42" s="273" customFormat="1" ht="20.100000000000001" customHeight="1" x14ac:dyDescent="0.25">
      <c r="A263" s="381" t="s">
        <v>427</v>
      </c>
      <c r="B263" s="382"/>
      <c r="C263" s="382"/>
      <c r="D263" s="382"/>
      <c r="E263" s="382"/>
      <c r="F263" s="382"/>
      <c r="G263" s="382"/>
      <c r="H263" s="382"/>
      <c r="I263" s="382"/>
      <c r="J263" s="383"/>
      <c r="K263" s="272"/>
      <c r="L263" s="272"/>
      <c r="M263" s="272"/>
      <c r="N263" s="272"/>
      <c r="O263" s="272"/>
      <c r="P263" s="272"/>
      <c r="Q263" s="272"/>
      <c r="R263" s="272"/>
      <c r="S263" s="272"/>
      <c r="T263" s="272"/>
      <c r="U263" s="272"/>
      <c r="V263" s="272"/>
      <c r="W263" s="272"/>
      <c r="X263" s="272"/>
      <c r="Y263" s="272"/>
      <c r="Z263" s="272"/>
      <c r="AA263" s="272"/>
      <c r="AB263" s="272"/>
      <c r="AC263" s="272"/>
      <c r="AD263" s="272"/>
      <c r="AE263" s="272"/>
      <c r="AF263" s="272"/>
      <c r="AG263" s="272"/>
      <c r="AH263" s="272"/>
      <c r="AI263" s="272"/>
      <c r="AJ263" s="272"/>
      <c r="AK263" s="272"/>
      <c r="AL263" s="272"/>
      <c r="AM263" s="272"/>
      <c r="AN263" s="272"/>
      <c r="AO263" s="272"/>
      <c r="AP263" s="272"/>
    </row>
    <row r="264" spans="1:42" s="22" customFormat="1" ht="20.100000000000001" customHeight="1" x14ac:dyDescent="0.25">
      <c r="A264" s="408" t="s">
        <v>446</v>
      </c>
      <c r="B264" s="409"/>
      <c r="C264" s="409"/>
      <c r="D264" s="409"/>
      <c r="E264" s="409"/>
      <c r="F264" s="409"/>
      <c r="G264" s="409"/>
      <c r="H264" s="409"/>
      <c r="I264" s="409"/>
      <c r="J264" s="410"/>
      <c r="K264" s="217"/>
      <c r="L264" s="217"/>
      <c r="M264" s="217"/>
      <c r="N264" s="217"/>
      <c r="O264" s="217"/>
      <c r="P264" s="217"/>
      <c r="Q264" s="217"/>
      <c r="R264" s="217"/>
      <c r="S264" s="217"/>
      <c r="T264" s="217"/>
      <c r="U264" s="217"/>
      <c r="V264" s="217"/>
      <c r="W264" s="217"/>
      <c r="X264" s="217"/>
      <c r="Y264" s="217"/>
      <c r="Z264" s="217"/>
      <c r="AA264" s="217"/>
      <c r="AB264" s="217"/>
      <c r="AC264" s="217"/>
      <c r="AD264" s="217"/>
      <c r="AE264" s="217"/>
      <c r="AF264" s="217"/>
      <c r="AG264" s="217"/>
      <c r="AH264" s="217"/>
      <c r="AI264" s="217"/>
      <c r="AJ264" s="217"/>
      <c r="AK264" s="217"/>
      <c r="AL264" s="217"/>
      <c r="AM264" s="217"/>
      <c r="AN264" s="217"/>
      <c r="AO264" s="217"/>
      <c r="AP264" s="217"/>
    </row>
    <row r="265" spans="1:42" s="275" customFormat="1" ht="20.100000000000001" customHeight="1" x14ac:dyDescent="0.25">
      <c r="A265" s="387" t="s">
        <v>419</v>
      </c>
      <c r="B265" s="388"/>
      <c r="C265" s="388"/>
      <c r="D265" s="388"/>
      <c r="E265" s="388"/>
      <c r="F265" s="388"/>
      <c r="G265" s="388"/>
      <c r="H265" s="388"/>
      <c r="I265" s="388"/>
      <c r="J265" s="389"/>
      <c r="K265" s="274"/>
      <c r="L265" s="274"/>
      <c r="M265" s="274"/>
      <c r="N265" s="274"/>
      <c r="O265" s="274"/>
      <c r="P265" s="274"/>
      <c r="Q265" s="274"/>
      <c r="R265" s="274"/>
      <c r="S265" s="274"/>
      <c r="T265" s="274"/>
      <c r="U265" s="274"/>
      <c r="V265" s="274"/>
      <c r="W265" s="274"/>
      <c r="X265" s="274"/>
      <c r="Y265" s="274"/>
      <c r="Z265" s="274"/>
      <c r="AA265" s="274"/>
      <c r="AB265" s="274"/>
      <c r="AC265" s="274"/>
      <c r="AD265" s="274"/>
      <c r="AE265" s="274"/>
      <c r="AF265" s="274"/>
      <c r="AG265" s="274"/>
      <c r="AH265" s="274"/>
      <c r="AI265" s="274"/>
      <c r="AJ265" s="274"/>
      <c r="AK265" s="274"/>
      <c r="AL265" s="274"/>
      <c r="AM265" s="274"/>
      <c r="AN265" s="274"/>
      <c r="AO265" s="274"/>
      <c r="AP265" s="274"/>
    </row>
    <row r="266" spans="1:42" s="22" customFormat="1" ht="21.75" customHeight="1" x14ac:dyDescent="0.25">
      <c r="A266" s="408" t="s">
        <v>447</v>
      </c>
      <c r="B266" s="409"/>
      <c r="C266" s="409"/>
      <c r="D266" s="409"/>
      <c r="E266" s="409"/>
      <c r="F266" s="409"/>
      <c r="G266" s="409"/>
      <c r="H266" s="409"/>
      <c r="I266" s="409"/>
      <c r="J266" s="410"/>
      <c r="K266" s="217"/>
      <c r="L266" s="217"/>
      <c r="M266" s="217"/>
      <c r="N266" s="217"/>
      <c r="O266" s="217"/>
      <c r="P266" s="217"/>
      <c r="Q266" s="217"/>
      <c r="R266" s="217"/>
      <c r="S266" s="217"/>
      <c r="T266" s="217"/>
      <c r="U266" s="217"/>
      <c r="V266" s="217"/>
      <c r="W266" s="217"/>
      <c r="X266" s="217"/>
      <c r="Y266" s="217"/>
      <c r="Z266" s="217"/>
      <c r="AA266" s="217"/>
      <c r="AB266" s="217"/>
      <c r="AC266" s="217"/>
      <c r="AD266" s="217"/>
      <c r="AE266" s="217"/>
      <c r="AF266" s="217"/>
      <c r="AG266" s="217"/>
      <c r="AH266" s="217"/>
      <c r="AI266" s="217"/>
      <c r="AJ266" s="217"/>
      <c r="AK266" s="217"/>
      <c r="AL266" s="217"/>
      <c r="AM266" s="217"/>
      <c r="AN266" s="217"/>
      <c r="AO266" s="217"/>
      <c r="AP266" s="217"/>
    </row>
    <row r="267" spans="1:42" s="22" customFormat="1" x14ac:dyDescent="0.25">
      <c r="A267" s="450" t="s">
        <v>96</v>
      </c>
      <c r="B267" s="451"/>
      <c r="C267" s="451"/>
      <c r="D267" s="451"/>
      <c r="E267" s="451"/>
      <c r="F267" s="451"/>
      <c r="G267" s="451"/>
      <c r="H267" s="451"/>
      <c r="I267" s="451"/>
      <c r="J267" s="452"/>
      <c r="K267" s="217"/>
      <c r="L267" s="217"/>
      <c r="M267" s="217"/>
      <c r="N267" s="217"/>
      <c r="O267" s="217"/>
      <c r="P267" s="217"/>
      <c r="Q267" s="217"/>
      <c r="R267" s="217"/>
      <c r="S267" s="217"/>
      <c r="T267" s="217"/>
      <c r="U267" s="217"/>
      <c r="V267" s="217"/>
      <c r="W267" s="217"/>
      <c r="X267" s="217"/>
      <c r="Y267" s="217"/>
      <c r="Z267" s="217"/>
      <c r="AA267" s="217"/>
      <c r="AB267" s="217"/>
      <c r="AC267" s="217"/>
      <c r="AD267" s="217"/>
      <c r="AE267" s="217"/>
      <c r="AF267" s="217"/>
      <c r="AG267" s="217"/>
      <c r="AH267" s="217"/>
      <c r="AI267" s="217"/>
      <c r="AJ267" s="217"/>
      <c r="AK267" s="217"/>
      <c r="AL267" s="217"/>
      <c r="AM267" s="217"/>
      <c r="AN267" s="217"/>
      <c r="AO267" s="217"/>
      <c r="AP267" s="217"/>
    </row>
    <row r="268" spans="1:42" ht="42" customHeight="1" x14ac:dyDescent="0.25">
      <c r="A268" s="281" t="s">
        <v>421</v>
      </c>
      <c r="B268" s="175">
        <f>SUM(B269:B272)</f>
        <v>3521.5</v>
      </c>
      <c r="C268" s="175">
        <f>SUM(C269:C272)</f>
        <v>2145.86</v>
      </c>
      <c r="D268" s="175">
        <f>C268/B268*100</f>
        <v>60.935964787732502</v>
      </c>
      <c r="E268" s="175">
        <f>SUM(E269:E272)</f>
        <v>2145.86</v>
      </c>
      <c r="F268" s="175">
        <f>E268/B268*100</f>
        <v>60.935964787732502</v>
      </c>
      <c r="G268" s="175">
        <f>SUM(G269:G272)</f>
        <v>2145.86</v>
      </c>
      <c r="H268" s="175">
        <f>G268/B268*100</f>
        <v>60.935964787732502</v>
      </c>
      <c r="I268" s="175">
        <f>B268-G268</f>
        <v>1375.6399999999999</v>
      </c>
      <c r="J268" s="390" t="s">
        <v>498</v>
      </c>
    </row>
    <row r="269" spans="1:42" ht="19.5" x14ac:dyDescent="0.25">
      <c r="A269" s="73" t="s">
        <v>0</v>
      </c>
      <c r="B269" s="175">
        <v>3521.5</v>
      </c>
      <c r="C269" s="175">
        <v>2145.86</v>
      </c>
      <c r="D269" s="175">
        <f>C269/B269*100</f>
        <v>60.935964787732502</v>
      </c>
      <c r="E269" s="175">
        <v>2145.86</v>
      </c>
      <c r="F269" s="175">
        <f>E269/B269*100</f>
        <v>60.935964787732502</v>
      </c>
      <c r="G269" s="175">
        <v>2145.86</v>
      </c>
      <c r="H269" s="175">
        <f>G269/B269*100</f>
        <v>60.935964787732502</v>
      </c>
      <c r="I269" s="175">
        <f>B269-G269</f>
        <v>1375.6399999999999</v>
      </c>
      <c r="J269" s="391"/>
    </row>
    <row r="270" spans="1:42" ht="19.5" x14ac:dyDescent="0.25">
      <c r="A270" s="73" t="s">
        <v>1</v>
      </c>
      <c r="B270" s="175">
        <v>0</v>
      </c>
      <c r="C270" s="175">
        <v>0</v>
      </c>
      <c r="D270" s="175">
        <v>0</v>
      </c>
      <c r="E270" s="175">
        <v>0</v>
      </c>
      <c r="F270" s="175">
        <v>0</v>
      </c>
      <c r="G270" s="175">
        <v>0</v>
      </c>
      <c r="H270" s="175">
        <v>0</v>
      </c>
      <c r="I270" s="175">
        <f>B270-G270</f>
        <v>0</v>
      </c>
      <c r="J270" s="391"/>
    </row>
    <row r="271" spans="1:42" x14ac:dyDescent="0.25">
      <c r="A271" s="276" t="s">
        <v>2</v>
      </c>
      <c r="B271" s="338">
        <v>0</v>
      </c>
      <c r="C271" s="338">
        <v>0</v>
      </c>
      <c r="D271" s="176">
        <v>0</v>
      </c>
      <c r="E271" s="338">
        <v>0</v>
      </c>
      <c r="F271" s="176">
        <v>0</v>
      </c>
      <c r="G271" s="338">
        <v>0</v>
      </c>
      <c r="H271" s="176">
        <v>0</v>
      </c>
      <c r="I271" s="338">
        <f>B271-G271</f>
        <v>0</v>
      </c>
      <c r="J271" s="391"/>
    </row>
    <row r="272" spans="1:42" x14ac:dyDescent="0.25">
      <c r="A272" s="60" t="s">
        <v>3</v>
      </c>
      <c r="B272" s="176">
        <v>0</v>
      </c>
      <c r="C272" s="176">
        <v>0</v>
      </c>
      <c r="D272" s="176">
        <v>0</v>
      </c>
      <c r="E272" s="176">
        <v>0</v>
      </c>
      <c r="F272" s="176">
        <v>0</v>
      </c>
      <c r="G272" s="176">
        <v>0</v>
      </c>
      <c r="H272" s="176">
        <v>0</v>
      </c>
      <c r="I272" s="176">
        <f>B272-G272</f>
        <v>0</v>
      </c>
      <c r="J272" s="392"/>
    </row>
    <row r="273" spans="1:42" s="275" customFormat="1" x14ac:dyDescent="0.25">
      <c r="A273" s="401" t="s">
        <v>235</v>
      </c>
      <c r="B273" s="402"/>
      <c r="C273" s="402"/>
      <c r="D273" s="402"/>
      <c r="E273" s="402"/>
      <c r="F273" s="402"/>
      <c r="G273" s="402"/>
      <c r="H273" s="402"/>
      <c r="I273" s="402"/>
      <c r="J273" s="402"/>
      <c r="K273" s="274"/>
      <c r="L273" s="274"/>
      <c r="M273" s="274"/>
      <c r="N273" s="274"/>
      <c r="O273" s="274"/>
      <c r="P273" s="274"/>
      <c r="Q273" s="274"/>
      <c r="R273" s="274"/>
      <c r="S273" s="274"/>
      <c r="T273" s="274"/>
      <c r="U273" s="274"/>
      <c r="V273" s="274"/>
      <c r="W273" s="274"/>
      <c r="X273" s="274"/>
      <c r="Y273" s="274"/>
      <c r="Z273" s="274"/>
      <c r="AA273" s="274"/>
      <c r="AB273" s="274"/>
      <c r="AC273" s="274"/>
      <c r="AD273" s="274"/>
      <c r="AE273" s="274"/>
      <c r="AF273" s="274"/>
      <c r="AG273" s="274"/>
      <c r="AH273" s="274"/>
      <c r="AI273" s="274"/>
      <c r="AJ273" s="274"/>
      <c r="AK273" s="274"/>
      <c r="AL273" s="274"/>
      <c r="AM273" s="274"/>
      <c r="AN273" s="274"/>
      <c r="AO273" s="274"/>
      <c r="AP273" s="274"/>
    </row>
    <row r="274" spans="1:42" x14ac:dyDescent="0.25">
      <c r="A274" s="415" t="s">
        <v>499</v>
      </c>
      <c r="B274" s="416"/>
      <c r="C274" s="416"/>
      <c r="D274" s="416"/>
      <c r="E274" s="416"/>
      <c r="F274" s="416"/>
      <c r="G274" s="416"/>
      <c r="H274" s="416"/>
      <c r="I274" s="416"/>
      <c r="J274" s="416"/>
    </row>
    <row r="275" spans="1:42" s="322" customFormat="1" x14ac:dyDescent="0.25">
      <c r="A275" s="423" t="s">
        <v>158</v>
      </c>
      <c r="B275" s="423"/>
      <c r="C275" s="423"/>
      <c r="D275" s="423"/>
      <c r="E275" s="423"/>
      <c r="F275" s="423"/>
      <c r="G275" s="423"/>
      <c r="H275" s="423"/>
      <c r="I275" s="423"/>
      <c r="J275" s="423"/>
      <c r="K275" s="321"/>
      <c r="L275" s="321"/>
      <c r="M275" s="321"/>
      <c r="N275" s="321"/>
      <c r="O275" s="321"/>
      <c r="P275" s="321"/>
      <c r="Q275" s="321"/>
      <c r="R275" s="321"/>
      <c r="S275" s="321"/>
      <c r="T275" s="321"/>
      <c r="U275" s="321"/>
      <c r="V275" s="321"/>
      <c r="W275" s="321"/>
      <c r="X275" s="321"/>
      <c r="Y275" s="321"/>
      <c r="Z275" s="321"/>
      <c r="AA275" s="321"/>
      <c r="AB275" s="321"/>
      <c r="AC275" s="321"/>
      <c r="AD275" s="321"/>
      <c r="AE275" s="321"/>
      <c r="AF275" s="321"/>
      <c r="AG275" s="321"/>
      <c r="AH275" s="321"/>
      <c r="AI275" s="321"/>
      <c r="AJ275" s="321"/>
      <c r="AK275" s="321"/>
      <c r="AL275" s="321"/>
      <c r="AM275" s="321"/>
      <c r="AN275" s="321"/>
      <c r="AO275" s="321"/>
      <c r="AP275" s="321"/>
    </row>
    <row r="276" spans="1:42" s="322" customFormat="1" x14ac:dyDescent="0.25">
      <c r="A276" s="424" t="s">
        <v>118</v>
      </c>
      <c r="B276" s="424"/>
      <c r="C276" s="424"/>
      <c r="D276" s="424"/>
      <c r="E276" s="424"/>
      <c r="F276" s="424"/>
      <c r="G276" s="424"/>
      <c r="H276" s="424"/>
      <c r="I276" s="424"/>
      <c r="J276" s="424"/>
      <c r="K276" s="321"/>
      <c r="L276" s="321"/>
      <c r="M276" s="321"/>
      <c r="N276" s="321"/>
      <c r="O276" s="321"/>
      <c r="P276" s="321"/>
      <c r="Q276" s="321"/>
      <c r="R276" s="321"/>
      <c r="S276" s="321"/>
      <c r="T276" s="321"/>
      <c r="U276" s="321"/>
      <c r="V276" s="321"/>
      <c r="W276" s="321"/>
      <c r="X276" s="321"/>
      <c r="Y276" s="321"/>
      <c r="Z276" s="321"/>
      <c r="AA276" s="321"/>
      <c r="AB276" s="321"/>
      <c r="AC276" s="321"/>
      <c r="AD276" s="321"/>
      <c r="AE276" s="321"/>
      <c r="AF276" s="321"/>
      <c r="AG276" s="321"/>
      <c r="AH276" s="321"/>
      <c r="AI276" s="321"/>
      <c r="AJ276" s="321"/>
      <c r="AK276" s="321"/>
      <c r="AL276" s="321"/>
      <c r="AM276" s="321"/>
      <c r="AN276" s="321"/>
      <c r="AO276" s="321"/>
      <c r="AP276" s="321"/>
    </row>
    <row r="277" spans="1:42" s="322" customFormat="1" x14ac:dyDescent="0.25">
      <c r="A277" s="428" t="s">
        <v>236</v>
      </c>
      <c r="B277" s="428"/>
      <c r="C277" s="428"/>
      <c r="D277" s="428"/>
      <c r="E277" s="428"/>
      <c r="F277" s="428"/>
      <c r="G277" s="428"/>
      <c r="H277" s="428"/>
      <c r="I277" s="428"/>
      <c r="J277" s="428"/>
      <c r="K277" s="321"/>
      <c r="L277" s="321"/>
      <c r="M277" s="321"/>
      <c r="N277" s="321"/>
      <c r="O277" s="321"/>
      <c r="P277" s="321"/>
      <c r="Q277" s="321"/>
      <c r="R277" s="321"/>
      <c r="S277" s="321"/>
      <c r="T277" s="321"/>
      <c r="U277" s="321"/>
      <c r="V277" s="321"/>
      <c r="W277" s="321"/>
      <c r="X277" s="321"/>
      <c r="Y277" s="321"/>
      <c r="Z277" s="321"/>
      <c r="AA277" s="321"/>
      <c r="AB277" s="321"/>
      <c r="AC277" s="321"/>
      <c r="AD277" s="321"/>
      <c r="AE277" s="321"/>
      <c r="AF277" s="321"/>
      <c r="AG277" s="321"/>
      <c r="AH277" s="321"/>
      <c r="AI277" s="321"/>
      <c r="AJ277" s="321"/>
      <c r="AK277" s="321"/>
      <c r="AL277" s="321"/>
      <c r="AM277" s="321"/>
      <c r="AN277" s="321"/>
      <c r="AO277" s="321"/>
      <c r="AP277" s="321"/>
    </row>
    <row r="278" spans="1:42" s="323" customFormat="1" ht="78" customHeight="1" x14ac:dyDescent="0.25">
      <c r="A278" s="271" t="s">
        <v>435</v>
      </c>
      <c r="B278" s="183">
        <f>SUM(B279:B282)</f>
        <v>886803.5</v>
      </c>
      <c r="C278" s="183">
        <f>SUM(C279:C282)</f>
        <v>778984.6</v>
      </c>
      <c r="D278" s="183">
        <f>C278/B278*100</f>
        <v>87.841849970145574</v>
      </c>
      <c r="E278" s="183">
        <f>SUM(E279:E282)</f>
        <v>778984.6</v>
      </c>
      <c r="F278" s="183">
        <f>E278/B278*100</f>
        <v>87.841849970145574</v>
      </c>
      <c r="G278" s="183">
        <f>SUM(G279:G282)</f>
        <v>779450.89999999991</v>
      </c>
      <c r="H278" s="183">
        <f>G278/B278*100</f>
        <v>87.894432081064167</v>
      </c>
      <c r="I278" s="183">
        <f t="shared" ref="I278:I308" si="43">B278-G278</f>
        <v>107352.60000000009</v>
      </c>
      <c r="J278" s="390" t="s">
        <v>563</v>
      </c>
      <c r="K278" s="217"/>
      <c r="L278" s="217"/>
      <c r="M278" s="217"/>
      <c r="N278" s="217"/>
      <c r="O278" s="217"/>
      <c r="P278" s="217"/>
      <c r="Q278" s="217"/>
      <c r="R278" s="217"/>
      <c r="S278" s="217"/>
      <c r="T278" s="217"/>
      <c r="U278" s="217"/>
      <c r="V278" s="217"/>
      <c r="W278" s="217"/>
      <c r="X278" s="217"/>
      <c r="Y278" s="217"/>
      <c r="Z278" s="217"/>
      <c r="AA278" s="217"/>
      <c r="AB278" s="217"/>
      <c r="AC278" s="217"/>
      <c r="AD278" s="217"/>
      <c r="AE278" s="217"/>
      <c r="AF278" s="217"/>
      <c r="AG278" s="217"/>
      <c r="AH278" s="217"/>
      <c r="AI278" s="217"/>
      <c r="AJ278" s="217"/>
      <c r="AK278" s="217"/>
      <c r="AL278" s="217"/>
      <c r="AM278" s="217"/>
      <c r="AN278" s="217"/>
      <c r="AO278" s="217"/>
      <c r="AP278" s="217"/>
    </row>
    <row r="279" spans="1:42" s="323" customFormat="1" ht="19.5" x14ac:dyDescent="0.25">
      <c r="A279" s="78" t="s">
        <v>0</v>
      </c>
      <c r="B279" s="183">
        <f>B285+B290</f>
        <v>0</v>
      </c>
      <c r="C279" s="183">
        <f>C285+C290</f>
        <v>0</v>
      </c>
      <c r="D279" s="183">
        <f>D285+D290</f>
        <v>0</v>
      </c>
      <c r="E279" s="183">
        <f>E285+E290</f>
        <v>0</v>
      </c>
      <c r="F279" s="183">
        <v>0</v>
      </c>
      <c r="G279" s="183">
        <f>G285+G290</f>
        <v>0</v>
      </c>
      <c r="H279" s="183">
        <v>0</v>
      </c>
      <c r="I279" s="183">
        <f t="shared" si="43"/>
        <v>0</v>
      </c>
      <c r="J279" s="391"/>
      <c r="K279" s="217"/>
      <c r="L279" s="217"/>
      <c r="M279" s="217"/>
      <c r="N279" s="217"/>
      <c r="O279" s="217"/>
      <c r="P279" s="217"/>
      <c r="Q279" s="217"/>
      <c r="R279" s="217"/>
      <c r="S279" s="217"/>
      <c r="T279" s="217"/>
      <c r="U279" s="217"/>
      <c r="V279" s="217"/>
      <c r="W279" s="217"/>
      <c r="X279" s="217"/>
      <c r="Y279" s="217"/>
      <c r="Z279" s="217"/>
      <c r="AA279" s="217"/>
      <c r="AB279" s="217"/>
      <c r="AC279" s="217"/>
      <c r="AD279" s="217"/>
      <c r="AE279" s="217"/>
      <c r="AF279" s="217"/>
      <c r="AG279" s="217"/>
      <c r="AH279" s="217"/>
      <c r="AI279" s="217"/>
      <c r="AJ279" s="217"/>
      <c r="AK279" s="217"/>
      <c r="AL279" s="217"/>
      <c r="AM279" s="217"/>
      <c r="AN279" s="217"/>
      <c r="AO279" s="217"/>
      <c r="AP279" s="217"/>
    </row>
    <row r="280" spans="1:42" s="323" customFormat="1" ht="19.5" x14ac:dyDescent="0.25">
      <c r="A280" s="78" t="s">
        <v>1</v>
      </c>
      <c r="B280" s="183">
        <f>B286+B291</f>
        <v>827090.5</v>
      </c>
      <c r="C280" s="183">
        <f t="shared" ref="C280" si="44">C286+C291</f>
        <v>732245.5</v>
      </c>
      <c r="D280" s="183">
        <f t="shared" ref="B280:D282" si="45">D286+D291</f>
        <v>188.38912498844667</v>
      </c>
      <c r="E280" s="183">
        <f t="shared" ref="E280" si="46">E286+E291</f>
        <v>732245.5</v>
      </c>
      <c r="F280" s="183">
        <f>E280/B280*100</f>
        <v>88.532693822501898</v>
      </c>
      <c r="G280" s="183">
        <f t="shared" ref="G280" si="47">G286+G291</f>
        <v>732683.7</v>
      </c>
      <c r="H280" s="183">
        <f>G280/B280*100</f>
        <v>88.58567472362455</v>
      </c>
      <c r="I280" s="183">
        <f t="shared" si="43"/>
        <v>94406.800000000047</v>
      </c>
      <c r="J280" s="391" t="s">
        <v>10</v>
      </c>
      <c r="K280" s="217"/>
      <c r="L280" s="217"/>
      <c r="M280" s="217"/>
      <c r="N280" s="217"/>
      <c r="O280" s="217"/>
      <c r="P280" s="217"/>
      <c r="Q280" s="217"/>
      <c r="R280" s="217"/>
      <c r="S280" s="217"/>
      <c r="T280" s="217"/>
      <c r="U280" s="217"/>
      <c r="V280" s="217"/>
      <c r="W280" s="217"/>
      <c r="X280" s="217"/>
      <c r="Y280" s="217"/>
      <c r="Z280" s="217"/>
      <c r="AA280" s="217"/>
      <c r="AB280" s="217"/>
      <c r="AC280" s="217"/>
      <c r="AD280" s="217"/>
      <c r="AE280" s="217"/>
      <c r="AF280" s="217"/>
      <c r="AG280" s="217"/>
      <c r="AH280" s="217"/>
      <c r="AI280" s="217"/>
      <c r="AJ280" s="217"/>
      <c r="AK280" s="217"/>
      <c r="AL280" s="217"/>
      <c r="AM280" s="217"/>
      <c r="AN280" s="217"/>
      <c r="AO280" s="217"/>
      <c r="AP280" s="217"/>
    </row>
    <row r="281" spans="1:42" s="323" customFormat="1" x14ac:dyDescent="0.25">
      <c r="A281" s="79" t="s">
        <v>2</v>
      </c>
      <c r="B281" s="184">
        <f>B287+B292</f>
        <v>59713</v>
      </c>
      <c r="C281" s="184">
        <f t="shared" ref="C281" si="48">C287+C292</f>
        <v>46739.100000000006</v>
      </c>
      <c r="D281" s="184">
        <f t="shared" si="45"/>
        <v>103.75547338633774</v>
      </c>
      <c r="E281" s="184">
        <f t="shared" ref="E281" si="49">E287+E292</f>
        <v>46739.100000000006</v>
      </c>
      <c r="F281" s="184">
        <f>E281/B281*100</f>
        <v>78.272905397484649</v>
      </c>
      <c r="G281" s="184">
        <f t="shared" ref="G281" si="50">G287+G292</f>
        <v>46767.200000000004</v>
      </c>
      <c r="H281" s="184">
        <f>G281/B281*100</f>
        <v>78.319963826972355</v>
      </c>
      <c r="I281" s="184">
        <f t="shared" si="43"/>
        <v>12945.799999999996</v>
      </c>
      <c r="J281" s="391"/>
      <c r="K281" s="217"/>
      <c r="L281" s="217"/>
      <c r="M281" s="217"/>
      <c r="N281" s="217"/>
      <c r="O281" s="217"/>
      <c r="P281" s="217"/>
      <c r="Q281" s="217"/>
      <c r="R281" s="217"/>
      <c r="S281" s="217"/>
      <c r="T281" s="217"/>
      <c r="U281" s="217"/>
      <c r="V281" s="217"/>
      <c r="W281" s="217"/>
      <c r="X281" s="217"/>
      <c r="Y281" s="217"/>
      <c r="Z281" s="217"/>
      <c r="AA281" s="217"/>
      <c r="AB281" s="217"/>
      <c r="AC281" s="217"/>
      <c r="AD281" s="217"/>
      <c r="AE281" s="217"/>
      <c r="AF281" s="217"/>
      <c r="AG281" s="217"/>
      <c r="AH281" s="217"/>
      <c r="AI281" s="217"/>
      <c r="AJ281" s="217"/>
      <c r="AK281" s="217"/>
      <c r="AL281" s="217"/>
      <c r="AM281" s="217"/>
      <c r="AN281" s="217"/>
      <c r="AO281" s="217"/>
      <c r="AP281" s="217"/>
    </row>
    <row r="282" spans="1:42" s="323" customFormat="1" x14ac:dyDescent="0.25">
      <c r="A282" s="79" t="s">
        <v>3</v>
      </c>
      <c r="B282" s="184">
        <f t="shared" si="45"/>
        <v>0</v>
      </c>
      <c r="C282" s="184">
        <f t="shared" ref="C282" si="51">C288+C293</f>
        <v>0</v>
      </c>
      <c r="D282" s="184">
        <f t="shared" si="45"/>
        <v>0</v>
      </c>
      <c r="E282" s="184">
        <f t="shared" ref="E282" si="52">E288+E293</f>
        <v>0</v>
      </c>
      <c r="F282" s="184">
        <v>0</v>
      </c>
      <c r="G282" s="184">
        <f t="shared" ref="G282" si="53">G288+G293</f>
        <v>0</v>
      </c>
      <c r="H282" s="184">
        <v>0</v>
      </c>
      <c r="I282" s="184">
        <f t="shared" si="43"/>
        <v>0</v>
      </c>
      <c r="J282" s="392"/>
      <c r="K282" s="217"/>
      <c r="L282" s="217"/>
      <c r="M282" s="217"/>
      <c r="N282" s="217"/>
      <c r="O282" s="217"/>
      <c r="P282" s="217"/>
      <c r="Q282" s="217"/>
      <c r="R282" s="217"/>
      <c r="S282" s="217"/>
      <c r="T282" s="217"/>
      <c r="U282" s="217"/>
      <c r="V282" s="217"/>
      <c r="W282" s="217"/>
      <c r="X282" s="217"/>
      <c r="Y282" s="217"/>
      <c r="Z282" s="217"/>
      <c r="AA282" s="217"/>
      <c r="AB282" s="217"/>
      <c r="AC282" s="217"/>
      <c r="AD282" s="217"/>
      <c r="AE282" s="217"/>
      <c r="AF282" s="217"/>
      <c r="AG282" s="217"/>
      <c r="AH282" s="217"/>
      <c r="AI282" s="217"/>
      <c r="AJ282" s="217"/>
      <c r="AK282" s="217"/>
      <c r="AL282" s="217"/>
      <c r="AM282" s="217"/>
      <c r="AN282" s="217"/>
      <c r="AO282" s="217"/>
      <c r="AP282" s="217"/>
    </row>
    <row r="283" spans="1:42" s="22" customFormat="1" x14ac:dyDescent="0.25">
      <c r="A283" s="376" t="s">
        <v>38</v>
      </c>
      <c r="B283" s="376"/>
      <c r="C283" s="376"/>
      <c r="D283" s="376"/>
      <c r="E283" s="376"/>
      <c r="F283" s="376"/>
      <c r="G283" s="376"/>
      <c r="H283" s="376"/>
      <c r="I283" s="376"/>
      <c r="J283" s="376"/>
      <c r="K283" s="217"/>
      <c r="L283" s="217"/>
      <c r="M283" s="217"/>
      <c r="N283" s="217"/>
      <c r="O283" s="217"/>
      <c r="P283" s="217"/>
      <c r="Q283" s="217"/>
      <c r="R283" s="217"/>
      <c r="S283" s="217"/>
      <c r="T283" s="217"/>
      <c r="U283" s="217"/>
      <c r="V283" s="217"/>
      <c r="W283" s="217"/>
      <c r="X283" s="217"/>
      <c r="Y283" s="217"/>
      <c r="Z283" s="217"/>
      <c r="AA283" s="217"/>
      <c r="AB283" s="217"/>
      <c r="AC283" s="217"/>
      <c r="AD283" s="217"/>
      <c r="AE283" s="217"/>
      <c r="AF283" s="217"/>
      <c r="AG283" s="217"/>
      <c r="AH283" s="217"/>
      <c r="AI283" s="217"/>
      <c r="AJ283" s="217"/>
      <c r="AK283" s="217"/>
      <c r="AL283" s="217"/>
      <c r="AM283" s="217"/>
      <c r="AN283" s="217"/>
      <c r="AO283" s="217"/>
      <c r="AP283" s="217"/>
    </row>
    <row r="284" spans="1:42" s="323" customFormat="1" ht="24" customHeight="1" x14ac:dyDescent="0.25">
      <c r="A284" s="362" t="s">
        <v>39</v>
      </c>
      <c r="B284" s="183">
        <f>SUM(B285:B288)</f>
        <v>13107.3</v>
      </c>
      <c r="C284" s="183">
        <f>SUM(C285:C288)</f>
        <v>10879.8</v>
      </c>
      <c r="D284" s="183">
        <f>C284/B284*100</f>
        <v>83.005653338216106</v>
      </c>
      <c r="E284" s="183">
        <f>SUM(E285:E288)</f>
        <v>10879.8</v>
      </c>
      <c r="F284" s="183">
        <f>E284/B284*100</f>
        <v>83.005653338216106</v>
      </c>
      <c r="G284" s="183">
        <f>SUM(G285:G288)</f>
        <v>10879.8</v>
      </c>
      <c r="H284" s="183">
        <f>G284/B284*100</f>
        <v>83.005653338216106</v>
      </c>
      <c r="I284" s="183">
        <f t="shared" ref="I284:I288" si="54">B284-G284</f>
        <v>2227.5</v>
      </c>
      <c r="J284" s="390" t="s">
        <v>466</v>
      </c>
      <c r="K284" s="217"/>
      <c r="L284" s="217"/>
      <c r="M284" s="217"/>
      <c r="N284" s="217"/>
      <c r="O284" s="217"/>
      <c r="P284" s="217"/>
      <c r="Q284" s="217"/>
      <c r="R284" s="217"/>
      <c r="S284" s="217"/>
      <c r="T284" s="217"/>
      <c r="U284" s="217"/>
      <c r="V284" s="217"/>
      <c r="W284" s="217"/>
      <c r="X284" s="217"/>
      <c r="Y284" s="217"/>
      <c r="Z284" s="217"/>
      <c r="AA284" s="217"/>
      <c r="AB284" s="217"/>
      <c r="AC284" s="217"/>
      <c r="AD284" s="217"/>
      <c r="AE284" s="217"/>
      <c r="AF284" s="217"/>
      <c r="AG284" s="217"/>
      <c r="AH284" s="217"/>
      <c r="AI284" s="217"/>
      <c r="AJ284" s="217"/>
      <c r="AK284" s="217"/>
      <c r="AL284" s="217"/>
      <c r="AM284" s="217"/>
      <c r="AN284" s="217"/>
      <c r="AO284" s="217"/>
      <c r="AP284" s="217"/>
    </row>
    <row r="285" spans="1:42" s="323" customFormat="1" ht="22.5" customHeight="1" x14ac:dyDescent="0.25">
      <c r="A285" s="286" t="s">
        <v>0</v>
      </c>
      <c r="B285" s="183">
        <v>0</v>
      </c>
      <c r="C285" s="183">
        <v>0</v>
      </c>
      <c r="D285" s="183">
        <v>0</v>
      </c>
      <c r="E285" s="183">
        <v>0</v>
      </c>
      <c r="F285" s="183">
        <v>0</v>
      </c>
      <c r="G285" s="183">
        <v>0</v>
      </c>
      <c r="H285" s="183">
        <v>0</v>
      </c>
      <c r="I285" s="183">
        <f t="shared" si="54"/>
        <v>0</v>
      </c>
      <c r="J285" s="391"/>
      <c r="K285" s="217"/>
      <c r="L285" s="217"/>
      <c r="M285" s="217"/>
      <c r="N285" s="217"/>
      <c r="O285" s="217"/>
      <c r="P285" s="217"/>
      <c r="Q285" s="217"/>
      <c r="R285" s="217"/>
      <c r="S285" s="217"/>
      <c r="T285" s="217"/>
      <c r="U285" s="217"/>
      <c r="V285" s="217"/>
      <c r="W285" s="217"/>
      <c r="X285" s="217"/>
      <c r="Y285" s="217"/>
      <c r="Z285" s="217"/>
      <c r="AA285" s="217"/>
      <c r="AB285" s="217"/>
      <c r="AC285" s="217"/>
      <c r="AD285" s="217"/>
      <c r="AE285" s="217"/>
      <c r="AF285" s="217"/>
      <c r="AG285" s="217"/>
      <c r="AH285" s="217"/>
      <c r="AI285" s="217"/>
      <c r="AJ285" s="217"/>
      <c r="AK285" s="217"/>
      <c r="AL285" s="217"/>
      <c r="AM285" s="217"/>
      <c r="AN285" s="217"/>
      <c r="AO285" s="217"/>
      <c r="AP285" s="217"/>
    </row>
    <row r="286" spans="1:42" s="323" customFormat="1" ht="22.5" customHeight="1" x14ac:dyDescent="0.25">
      <c r="A286" s="366" t="s">
        <v>1</v>
      </c>
      <c r="B286" s="183">
        <v>10227</v>
      </c>
      <c r="C286" s="183">
        <v>10227</v>
      </c>
      <c r="D286" s="183">
        <f>C286/B286*100</f>
        <v>100</v>
      </c>
      <c r="E286" s="183">
        <v>10227</v>
      </c>
      <c r="F286" s="183">
        <f>E286/B286*100</f>
        <v>100</v>
      </c>
      <c r="G286" s="183">
        <v>10227</v>
      </c>
      <c r="H286" s="183">
        <f>G286/B286*100</f>
        <v>100</v>
      </c>
      <c r="I286" s="183">
        <f t="shared" si="54"/>
        <v>0</v>
      </c>
      <c r="J286" s="391"/>
      <c r="K286" s="217"/>
      <c r="L286" s="217"/>
      <c r="M286" s="217"/>
      <c r="N286" s="217"/>
      <c r="O286" s="217"/>
      <c r="P286" s="217"/>
      <c r="Q286" s="217"/>
      <c r="R286" s="217"/>
      <c r="S286" s="217"/>
      <c r="T286" s="217"/>
      <c r="U286" s="217"/>
      <c r="V286" s="217"/>
      <c r="W286" s="217"/>
      <c r="X286" s="217"/>
      <c r="Y286" s="217"/>
      <c r="Z286" s="217"/>
      <c r="AA286" s="217"/>
      <c r="AB286" s="217"/>
      <c r="AC286" s="217"/>
      <c r="AD286" s="217"/>
      <c r="AE286" s="217"/>
      <c r="AF286" s="217"/>
      <c r="AG286" s="217"/>
      <c r="AH286" s="217"/>
      <c r="AI286" s="217"/>
      <c r="AJ286" s="217"/>
      <c r="AK286" s="217"/>
      <c r="AL286" s="217"/>
      <c r="AM286" s="217"/>
      <c r="AN286" s="217"/>
      <c r="AO286" s="217"/>
      <c r="AP286" s="217"/>
    </row>
    <row r="287" spans="1:42" s="323" customFormat="1" ht="22.5" customHeight="1" x14ac:dyDescent="0.25">
      <c r="A287" s="367" t="s">
        <v>2</v>
      </c>
      <c r="B287" s="184">
        <v>2880.3</v>
      </c>
      <c r="C287" s="184">
        <v>652.79999999999995</v>
      </c>
      <c r="D287" s="184">
        <f>C287/B287*100</f>
        <v>22.66430580147901</v>
      </c>
      <c r="E287" s="184">
        <v>652.79999999999995</v>
      </c>
      <c r="F287" s="184">
        <f>E287/B287*100</f>
        <v>22.66430580147901</v>
      </c>
      <c r="G287" s="184">
        <v>652.79999999999995</v>
      </c>
      <c r="H287" s="184">
        <f>G287/B287*100</f>
        <v>22.66430580147901</v>
      </c>
      <c r="I287" s="184">
        <f t="shared" si="54"/>
        <v>2227.5</v>
      </c>
      <c r="J287" s="391"/>
      <c r="K287" s="217"/>
      <c r="L287" s="217"/>
      <c r="M287" s="217"/>
      <c r="N287" s="217"/>
      <c r="O287" s="217"/>
      <c r="P287" s="217"/>
      <c r="Q287" s="217"/>
      <c r="R287" s="217"/>
      <c r="S287" s="217"/>
      <c r="T287" s="217"/>
      <c r="U287" s="217"/>
      <c r="V287" s="217"/>
      <c r="W287" s="217"/>
      <c r="X287" s="217"/>
      <c r="Y287" s="217"/>
      <c r="Z287" s="217"/>
      <c r="AA287" s="217"/>
      <c r="AB287" s="217"/>
      <c r="AC287" s="217"/>
      <c r="AD287" s="217"/>
      <c r="AE287" s="217"/>
      <c r="AF287" s="217"/>
      <c r="AG287" s="217"/>
      <c r="AH287" s="217"/>
      <c r="AI287" s="217"/>
      <c r="AJ287" s="217"/>
      <c r="AK287" s="217"/>
      <c r="AL287" s="217"/>
      <c r="AM287" s="217"/>
      <c r="AN287" s="217"/>
      <c r="AO287" s="217"/>
      <c r="AP287" s="217"/>
    </row>
    <row r="288" spans="1:42" s="323" customFormat="1" ht="22.5" customHeight="1" x14ac:dyDescent="0.25">
      <c r="A288" s="79" t="s">
        <v>3</v>
      </c>
      <c r="B288" s="184">
        <v>0</v>
      </c>
      <c r="C288" s="184">
        <v>0</v>
      </c>
      <c r="D288" s="184">
        <v>0</v>
      </c>
      <c r="E288" s="184">
        <v>0</v>
      </c>
      <c r="F288" s="184">
        <v>0</v>
      </c>
      <c r="G288" s="184">
        <v>0</v>
      </c>
      <c r="H288" s="184">
        <v>0</v>
      </c>
      <c r="I288" s="184">
        <f t="shared" si="54"/>
        <v>0</v>
      </c>
      <c r="J288" s="392"/>
      <c r="K288" s="217"/>
      <c r="L288" s="217"/>
      <c r="M288" s="217"/>
      <c r="N288" s="217"/>
      <c r="O288" s="217"/>
      <c r="P288" s="217"/>
      <c r="Q288" s="217"/>
      <c r="R288" s="217"/>
      <c r="S288" s="217"/>
      <c r="T288" s="217"/>
      <c r="U288" s="217"/>
      <c r="V288" s="217"/>
      <c r="W288" s="217"/>
      <c r="X288" s="217"/>
      <c r="Y288" s="217"/>
      <c r="Z288" s="217"/>
      <c r="AA288" s="217"/>
      <c r="AB288" s="217"/>
      <c r="AC288" s="217"/>
      <c r="AD288" s="217"/>
      <c r="AE288" s="217"/>
      <c r="AF288" s="217"/>
      <c r="AG288" s="217"/>
      <c r="AH288" s="217"/>
      <c r="AI288" s="217"/>
      <c r="AJ288" s="217"/>
      <c r="AK288" s="217"/>
      <c r="AL288" s="217"/>
      <c r="AM288" s="217"/>
      <c r="AN288" s="217"/>
      <c r="AO288" s="217"/>
      <c r="AP288" s="217"/>
    </row>
    <row r="289" spans="1:42" s="22" customFormat="1" ht="409.5" customHeight="1" x14ac:dyDescent="0.25">
      <c r="A289" s="293" t="s">
        <v>40</v>
      </c>
      <c r="B289" s="175">
        <f>SUM(B290:B293)</f>
        <v>873696.2</v>
      </c>
      <c r="C289" s="175">
        <f>SUM(C290:C293)</f>
        <v>768104.8</v>
      </c>
      <c r="D289" s="175">
        <f>C289/B289*100</f>
        <v>87.914403198732018</v>
      </c>
      <c r="E289" s="175">
        <f>SUM(E290:E293)</f>
        <v>768104.8</v>
      </c>
      <c r="F289" s="175">
        <f>E289/B289*100</f>
        <v>87.914403198732018</v>
      </c>
      <c r="G289" s="175">
        <f>SUM(G290:G293)</f>
        <v>768571.1</v>
      </c>
      <c r="H289" s="175">
        <f>G289/B289*100</f>
        <v>87.967774153075169</v>
      </c>
      <c r="I289" s="175">
        <f t="shared" ref="I289:I293" si="55">B289-G289</f>
        <v>105125.09999999998</v>
      </c>
      <c r="J289" s="411" t="s">
        <v>564</v>
      </c>
      <c r="K289" s="331"/>
      <c r="L289" s="217"/>
      <c r="M289" s="217"/>
      <c r="N289" s="217"/>
      <c r="O289" s="217"/>
      <c r="P289" s="217"/>
      <c r="Q289" s="217"/>
      <c r="R289" s="217"/>
      <c r="S289" s="217"/>
      <c r="T289" s="217"/>
      <c r="U289" s="217"/>
      <c r="V289" s="217"/>
      <c r="W289" s="217"/>
      <c r="X289" s="217"/>
      <c r="Y289" s="217"/>
      <c r="Z289" s="217"/>
      <c r="AA289" s="217"/>
      <c r="AB289" s="217"/>
      <c r="AC289" s="217"/>
      <c r="AD289" s="217"/>
      <c r="AE289" s="217"/>
      <c r="AF289" s="217"/>
      <c r="AG289" s="217"/>
      <c r="AH289" s="217"/>
      <c r="AI289" s="217"/>
      <c r="AJ289" s="217"/>
      <c r="AK289" s="217"/>
      <c r="AL289" s="217"/>
      <c r="AM289" s="217"/>
      <c r="AN289" s="217"/>
      <c r="AO289" s="217"/>
      <c r="AP289" s="217"/>
    </row>
    <row r="290" spans="1:42" s="22" customFormat="1" ht="154.5" customHeight="1" x14ac:dyDescent="0.25">
      <c r="A290" s="282" t="s">
        <v>0</v>
      </c>
      <c r="B290" s="175">
        <v>0</v>
      </c>
      <c r="C290" s="175">
        <v>0</v>
      </c>
      <c r="D290" s="175">
        <v>0</v>
      </c>
      <c r="E290" s="175">
        <v>0</v>
      </c>
      <c r="F290" s="175">
        <v>0</v>
      </c>
      <c r="G290" s="175">
        <v>0</v>
      </c>
      <c r="H290" s="175">
        <v>0</v>
      </c>
      <c r="I290" s="175">
        <f t="shared" si="55"/>
        <v>0</v>
      </c>
      <c r="J290" s="411"/>
      <c r="K290" s="217"/>
      <c r="L290" s="217"/>
      <c r="M290" s="217"/>
      <c r="N290" s="217"/>
      <c r="O290" s="217"/>
      <c r="P290" s="217"/>
      <c r="Q290" s="217"/>
      <c r="R290" s="217"/>
      <c r="S290" s="217"/>
      <c r="T290" s="217"/>
      <c r="U290" s="217"/>
      <c r="V290" s="217"/>
      <c r="W290" s="217"/>
      <c r="X290" s="217"/>
      <c r="Y290" s="217"/>
      <c r="Z290" s="217"/>
      <c r="AA290" s="217"/>
      <c r="AB290" s="217"/>
      <c r="AC290" s="217"/>
      <c r="AD290" s="217"/>
      <c r="AE290" s="217"/>
      <c r="AF290" s="217"/>
      <c r="AG290" s="217"/>
      <c r="AH290" s="217"/>
      <c r="AI290" s="217"/>
      <c r="AJ290" s="217"/>
      <c r="AK290" s="217"/>
      <c r="AL290" s="217"/>
      <c r="AM290" s="217"/>
      <c r="AN290" s="217"/>
      <c r="AO290" s="217"/>
      <c r="AP290" s="217"/>
    </row>
    <row r="291" spans="1:42" s="22" customFormat="1" ht="154.5" customHeight="1" x14ac:dyDescent="0.25">
      <c r="A291" s="66" t="s">
        <v>1</v>
      </c>
      <c r="B291" s="335">
        <v>816863.5</v>
      </c>
      <c r="C291" s="175">
        <v>722018.5</v>
      </c>
      <c r="D291" s="175">
        <f>C291/B291*100</f>
        <v>88.389124988446667</v>
      </c>
      <c r="E291" s="175">
        <v>722018.5</v>
      </c>
      <c r="F291" s="175">
        <f>E291/B291*100</f>
        <v>88.389124988446667</v>
      </c>
      <c r="G291" s="175">
        <v>722456.7</v>
      </c>
      <c r="H291" s="175">
        <f t="shared" ref="H291:H292" si="56">G291/B291*100</f>
        <v>88.442769201953567</v>
      </c>
      <c r="I291" s="175">
        <f t="shared" si="55"/>
        <v>94406.800000000047</v>
      </c>
      <c r="J291" s="411"/>
      <c r="K291" s="217"/>
      <c r="L291" s="217"/>
      <c r="M291" s="217"/>
      <c r="N291" s="217"/>
      <c r="O291" s="217"/>
      <c r="P291" s="217"/>
      <c r="Q291" s="217"/>
      <c r="R291" s="217"/>
      <c r="S291" s="217"/>
      <c r="T291" s="217"/>
      <c r="U291" s="217"/>
      <c r="V291" s="217"/>
      <c r="W291" s="217"/>
      <c r="X291" s="217"/>
      <c r="Y291" s="217"/>
      <c r="Z291" s="217"/>
      <c r="AA291" s="217"/>
      <c r="AB291" s="217"/>
      <c r="AC291" s="217"/>
      <c r="AD291" s="217"/>
      <c r="AE291" s="217"/>
      <c r="AF291" s="217"/>
      <c r="AG291" s="217"/>
      <c r="AH291" s="217"/>
      <c r="AI291" s="217"/>
      <c r="AJ291" s="217"/>
      <c r="AK291" s="217"/>
      <c r="AL291" s="217"/>
      <c r="AM291" s="217"/>
      <c r="AN291" s="217"/>
      <c r="AO291" s="217"/>
      <c r="AP291" s="217"/>
    </row>
    <row r="292" spans="1:42" s="22" customFormat="1" ht="154.5" customHeight="1" x14ac:dyDescent="0.25">
      <c r="A292" s="67" t="s">
        <v>2</v>
      </c>
      <c r="B292" s="336">
        <v>56832.7</v>
      </c>
      <c r="C292" s="176">
        <v>46086.3</v>
      </c>
      <c r="D292" s="176">
        <f>C292/B292*100</f>
        <v>81.091167584858724</v>
      </c>
      <c r="E292" s="176">
        <v>46086.3</v>
      </c>
      <c r="F292" s="176">
        <f>E292/B292*100</f>
        <v>81.091167584858724</v>
      </c>
      <c r="G292" s="176">
        <v>46114.400000000001</v>
      </c>
      <c r="H292" s="176">
        <f t="shared" si="56"/>
        <v>81.140610951089783</v>
      </c>
      <c r="I292" s="176">
        <f t="shared" si="55"/>
        <v>10718.299999999996</v>
      </c>
      <c r="J292" s="411"/>
      <c r="K292" s="217"/>
      <c r="L292" s="217"/>
      <c r="M292" s="217"/>
      <c r="N292" s="217"/>
      <c r="O292" s="217"/>
      <c r="P292" s="217"/>
      <c r="Q292" s="217"/>
      <c r="R292" s="217"/>
      <c r="S292" s="217"/>
      <c r="T292" s="217"/>
      <c r="U292" s="217"/>
      <c r="V292" s="217"/>
      <c r="W292" s="217"/>
      <c r="X292" s="217"/>
      <c r="Y292" s="217"/>
      <c r="Z292" s="217"/>
      <c r="AA292" s="217"/>
      <c r="AB292" s="217"/>
      <c r="AC292" s="217"/>
      <c r="AD292" s="217"/>
      <c r="AE292" s="217"/>
      <c r="AF292" s="217"/>
      <c r="AG292" s="217"/>
      <c r="AH292" s="217"/>
      <c r="AI292" s="217"/>
      <c r="AJ292" s="217"/>
      <c r="AK292" s="217"/>
      <c r="AL292" s="217"/>
      <c r="AM292" s="217"/>
      <c r="AN292" s="217"/>
      <c r="AO292" s="217"/>
      <c r="AP292" s="217"/>
    </row>
    <row r="293" spans="1:42" s="22" customFormat="1" ht="235.5" customHeight="1" x14ac:dyDescent="0.25">
      <c r="A293" s="283" t="s">
        <v>3</v>
      </c>
      <c r="B293" s="176">
        <v>0</v>
      </c>
      <c r="C293" s="176">
        <v>0</v>
      </c>
      <c r="D293" s="176">
        <v>0</v>
      </c>
      <c r="E293" s="176">
        <v>0</v>
      </c>
      <c r="F293" s="176">
        <v>0</v>
      </c>
      <c r="G293" s="176">
        <v>0</v>
      </c>
      <c r="H293" s="176">
        <v>0</v>
      </c>
      <c r="I293" s="176">
        <f t="shared" si="55"/>
        <v>0</v>
      </c>
      <c r="J293" s="411"/>
      <c r="K293" s="217"/>
      <c r="L293" s="217"/>
      <c r="M293" s="217"/>
      <c r="N293" s="217"/>
      <c r="O293" s="217"/>
      <c r="P293" s="217"/>
      <c r="Q293" s="217"/>
      <c r="R293" s="217"/>
      <c r="S293" s="217"/>
      <c r="T293" s="217"/>
      <c r="U293" s="217"/>
      <c r="V293" s="217"/>
      <c r="W293" s="217"/>
      <c r="X293" s="217"/>
      <c r="Y293" s="217"/>
      <c r="Z293" s="217"/>
      <c r="AA293" s="217"/>
      <c r="AB293" s="217"/>
      <c r="AC293" s="217"/>
      <c r="AD293" s="217"/>
      <c r="AE293" s="217"/>
      <c r="AF293" s="217"/>
      <c r="AG293" s="217"/>
      <c r="AH293" s="217"/>
      <c r="AI293" s="217"/>
      <c r="AJ293" s="217"/>
      <c r="AK293" s="217"/>
      <c r="AL293" s="217"/>
      <c r="AM293" s="217"/>
      <c r="AN293" s="217"/>
      <c r="AO293" s="217"/>
      <c r="AP293" s="217"/>
    </row>
    <row r="294" spans="1:42" s="217" customFormat="1" ht="56.25" customHeight="1" x14ac:dyDescent="0.25">
      <c r="A294" s="294" t="s">
        <v>65</v>
      </c>
      <c r="B294" s="183">
        <f>SUM(B295:B298)</f>
        <v>3827.4</v>
      </c>
      <c r="C294" s="183">
        <f>SUM(C295:C298)</f>
        <v>3827.4</v>
      </c>
      <c r="D294" s="183">
        <f>C294/B294*100</f>
        <v>100</v>
      </c>
      <c r="E294" s="183">
        <f>SUM(E295:E298)</f>
        <v>3827.4</v>
      </c>
      <c r="F294" s="183">
        <f>E294/B294*100</f>
        <v>100</v>
      </c>
      <c r="G294" s="183">
        <f>SUM(G295:G298)</f>
        <v>3827.4</v>
      </c>
      <c r="H294" s="183">
        <f>G294/B294*100</f>
        <v>100</v>
      </c>
      <c r="I294" s="183">
        <f t="shared" si="43"/>
        <v>0</v>
      </c>
      <c r="J294" s="390" t="s">
        <v>500</v>
      </c>
    </row>
    <row r="295" spans="1:42" s="217" customFormat="1" ht="19.5" x14ac:dyDescent="0.25">
      <c r="A295" s="286" t="s">
        <v>0</v>
      </c>
      <c r="B295" s="339">
        <v>0</v>
      </c>
      <c r="C295" s="339">
        <v>0</v>
      </c>
      <c r="D295" s="339">
        <v>0</v>
      </c>
      <c r="E295" s="339">
        <v>0</v>
      </c>
      <c r="F295" s="339">
        <v>0</v>
      </c>
      <c r="G295" s="339">
        <v>0</v>
      </c>
      <c r="H295" s="339">
        <v>0</v>
      </c>
      <c r="I295" s="339">
        <f t="shared" si="43"/>
        <v>0</v>
      </c>
      <c r="J295" s="391"/>
    </row>
    <row r="296" spans="1:42" s="22" customFormat="1" ht="19.5" x14ac:dyDescent="0.25">
      <c r="A296" s="366" t="s">
        <v>1</v>
      </c>
      <c r="B296" s="339">
        <v>3597.8</v>
      </c>
      <c r="C296" s="339">
        <v>3597.8</v>
      </c>
      <c r="D296" s="339">
        <f>C296/B296*100</f>
        <v>100</v>
      </c>
      <c r="E296" s="339">
        <v>3597.8</v>
      </c>
      <c r="F296" s="339">
        <f>E296/B296*100</f>
        <v>100</v>
      </c>
      <c r="G296" s="339">
        <v>3597.8</v>
      </c>
      <c r="H296" s="339">
        <f>G296/B296*100</f>
        <v>100</v>
      </c>
      <c r="I296" s="339">
        <f t="shared" si="43"/>
        <v>0</v>
      </c>
      <c r="J296" s="391"/>
      <c r="K296" s="217"/>
      <c r="L296" s="217"/>
      <c r="M296" s="217"/>
      <c r="N296" s="217"/>
      <c r="O296" s="217"/>
      <c r="P296" s="217"/>
      <c r="Q296" s="217"/>
      <c r="R296" s="217"/>
      <c r="S296" s="217"/>
      <c r="T296" s="217"/>
      <c r="U296" s="217"/>
      <c r="V296" s="217"/>
      <c r="W296" s="217"/>
      <c r="X296" s="217"/>
      <c r="Y296" s="217"/>
      <c r="Z296" s="217"/>
      <c r="AA296" s="217"/>
      <c r="AB296" s="217"/>
      <c r="AC296" s="217"/>
      <c r="AD296" s="217"/>
      <c r="AE296" s="217"/>
      <c r="AF296" s="217"/>
      <c r="AG296" s="217"/>
      <c r="AH296" s="217"/>
      <c r="AI296" s="217"/>
      <c r="AJ296" s="217"/>
      <c r="AK296" s="217"/>
      <c r="AL296" s="217"/>
      <c r="AM296" s="217"/>
      <c r="AN296" s="217"/>
      <c r="AO296" s="217"/>
      <c r="AP296" s="217"/>
    </row>
    <row r="297" spans="1:42" s="22" customFormat="1" x14ac:dyDescent="0.25">
      <c r="A297" s="367" t="s">
        <v>2</v>
      </c>
      <c r="B297" s="340">
        <v>229.6</v>
      </c>
      <c r="C297" s="340">
        <v>229.6</v>
      </c>
      <c r="D297" s="340">
        <f>C297/B297*100</f>
        <v>100</v>
      </c>
      <c r="E297" s="340">
        <v>229.6</v>
      </c>
      <c r="F297" s="340">
        <f>E297/B297*100</f>
        <v>100</v>
      </c>
      <c r="G297" s="340">
        <v>229.6</v>
      </c>
      <c r="H297" s="340">
        <f>G297/B297*100</f>
        <v>100</v>
      </c>
      <c r="I297" s="340">
        <f t="shared" si="43"/>
        <v>0</v>
      </c>
      <c r="J297" s="391"/>
      <c r="K297" s="217"/>
      <c r="L297" s="217"/>
      <c r="M297" s="217"/>
      <c r="N297" s="217"/>
      <c r="O297" s="217"/>
      <c r="P297" s="217"/>
      <c r="Q297" s="217"/>
      <c r="R297" s="217"/>
      <c r="S297" s="217"/>
      <c r="T297" s="217"/>
      <c r="U297" s="217"/>
      <c r="V297" s="217"/>
      <c r="W297" s="217"/>
      <c r="X297" s="217"/>
      <c r="Y297" s="217"/>
      <c r="Z297" s="217"/>
      <c r="AA297" s="217"/>
      <c r="AB297" s="217"/>
      <c r="AC297" s="217"/>
      <c r="AD297" s="217"/>
      <c r="AE297" s="217"/>
      <c r="AF297" s="217"/>
      <c r="AG297" s="217"/>
      <c r="AH297" s="217"/>
      <c r="AI297" s="217"/>
      <c r="AJ297" s="217"/>
      <c r="AK297" s="217"/>
      <c r="AL297" s="217"/>
      <c r="AM297" s="217"/>
      <c r="AN297" s="217"/>
      <c r="AO297" s="217"/>
      <c r="AP297" s="217"/>
    </row>
    <row r="298" spans="1:42" s="22" customFormat="1" x14ac:dyDescent="0.25">
      <c r="A298" s="80" t="s">
        <v>3</v>
      </c>
      <c r="B298" s="184">
        <v>0</v>
      </c>
      <c r="C298" s="184">
        <v>0</v>
      </c>
      <c r="D298" s="184">
        <v>0</v>
      </c>
      <c r="E298" s="184">
        <v>0</v>
      </c>
      <c r="F298" s="184">
        <v>0</v>
      </c>
      <c r="G298" s="184">
        <v>0</v>
      </c>
      <c r="H298" s="184">
        <v>0</v>
      </c>
      <c r="I298" s="184">
        <f t="shared" si="43"/>
        <v>0</v>
      </c>
      <c r="J298" s="392"/>
      <c r="K298" s="217"/>
      <c r="L298" s="217"/>
      <c r="M298" s="217"/>
      <c r="N298" s="217"/>
      <c r="O298" s="217"/>
      <c r="P298" s="217"/>
      <c r="Q298" s="217"/>
      <c r="R298" s="217"/>
      <c r="S298" s="217"/>
      <c r="T298" s="217"/>
      <c r="U298" s="217"/>
      <c r="V298" s="217"/>
      <c r="W298" s="217"/>
      <c r="X298" s="217"/>
      <c r="Y298" s="217"/>
      <c r="Z298" s="217"/>
      <c r="AA298" s="217"/>
      <c r="AB298" s="217"/>
      <c r="AC298" s="217"/>
      <c r="AD298" s="217"/>
      <c r="AE298" s="217"/>
      <c r="AF298" s="217"/>
      <c r="AG298" s="217"/>
      <c r="AH298" s="217"/>
      <c r="AI298" s="217"/>
      <c r="AJ298" s="217"/>
      <c r="AK298" s="217"/>
      <c r="AL298" s="217"/>
      <c r="AM298" s="217"/>
      <c r="AN298" s="217"/>
      <c r="AO298" s="217"/>
      <c r="AP298" s="217"/>
    </row>
    <row r="299" spans="1:42" s="22" customFormat="1" ht="409.5" customHeight="1" x14ac:dyDescent="0.25">
      <c r="A299" s="281" t="s">
        <v>66</v>
      </c>
      <c r="B299" s="183">
        <f>SUM(B300:B303)</f>
        <v>393667.4</v>
      </c>
      <c r="C299" s="183">
        <f>SUM(C300:C303)</f>
        <v>357290.9</v>
      </c>
      <c r="D299" s="183">
        <f>C299/B299*100</f>
        <v>90.759585375878217</v>
      </c>
      <c r="E299" s="183">
        <f>SUM(E300:E303)</f>
        <v>338725.80000000005</v>
      </c>
      <c r="F299" s="183">
        <f>E299/B299*100</f>
        <v>86.043650045698485</v>
      </c>
      <c r="G299" s="183">
        <f>SUM(G300:G303)</f>
        <v>373169.8</v>
      </c>
      <c r="H299" s="183">
        <f>G299/B299*100</f>
        <v>94.793168039822433</v>
      </c>
      <c r="I299" s="183">
        <f t="shared" si="43"/>
        <v>20497.600000000035</v>
      </c>
      <c r="J299" s="390" t="s">
        <v>565</v>
      </c>
      <c r="K299" s="341"/>
      <c r="L299" s="217"/>
      <c r="M299" s="217"/>
      <c r="N299" s="217"/>
      <c r="O299" s="217"/>
      <c r="P299" s="217"/>
      <c r="Q299" s="217"/>
      <c r="R299" s="217"/>
      <c r="S299" s="217"/>
      <c r="T299" s="217"/>
      <c r="U299" s="217"/>
      <c r="V299" s="217"/>
      <c r="W299" s="217"/>
      <c r="X299" s="217"/>
      <c r="Y299" s="217"/>
      <c r="Z299" s="217"/>
      <c r="AA299" s="217"/>
      <c r="AB299" s="217"/>
      <c r="AC299" s="217"/>
      <c r="AD299" s="217"/>
      <c r="AE299" s="217"/>
      <c r="AF299" s="217"/>
      <c r="AG299" s="217"/>
      <c r="AH299" s="217"/>
      <c r="AI299" s="217"/>
      <c r="AJ299" s="217"/>
      <c r="AK299" s="217"/>
      <c r="AL299" s="217"/>
      <c r="AM299" s="217"/>
      <c r="AN299" s="217"/>
      <c r="AO299" s="217"/>
      <c r="AP299" s="217"/>
    </row>
    <row r="300" spans="1:42" s="22" customFormat="1" ht="57.75" customHeight="1" x14ac:dyDescent="0.25">
      <c r="A300" s="282" t="s">
        <v>0</v>
      </c>
      <c r="B300" s="183">
        <v>0</v>
      </c>
      <c r="C300" s="183">
        <v>0</v>
      </c>
      <c r="D300" s="183">
        <v>0</v>
      </c>
      <c r="E300" s="183">
        <v>0</v>
      </c>
      <c r="F300" s="183">
        <v>0</v>
      </c>
      <c r="G300" s="183">
        <v>0</v>
      </c>
      <c r="H300" s="183">
        <v>0</v>
      </c>
      <c r="I300" s="183">
        <f t="shared" si="43"/>
        <v>0</v>
      </c>
      <c r="J300" s="391"/>
      <c r="K300" s="217"/>
      <c r="L300" s="217"/>
      <c r="M300" s="217"/>
      <c r="N300" s="217"/>
      <c r="O300" s="217"/>
      <c r="P300" s="217"/>
      <c r="Q300" s="217"/>
      <c r="R300" s="217"/>
      <c r="S300" s="217"/>
      <c r="T300" s="217"/>
      <c r="U300" s="217"/>
      <c r="V300" s="217"/>
      <c r="W300" s="217"/>
      <c r="X300" s="217"/>
      <c r="Y300" s="217"/>
      <c r="Z300" s="217"/>
      <c r="AA300" s="217"/>
      <c r="AB300" s="217"/>
      <c r="AC300" s="217"/>
      <c r="AD300" s="217"/>
      <c r="AE300" s="217"/>
      <c r="AF300" s="217"/>
      <c r="AG300" s="217"/>
      <c r="AH300" s="217"/>
      <c r="AI300" s="217"/>
      <c r="AJ300" s="217"/>
      <c r="AK300" s="217"/>
      <c r="AL300" s="217"/>
      <c r="AM300" s="217"/>
      <c r="AN300" s="217"/>
      <c r="AO300" s="217"/>
      <c r="AP300" s="217"/>
    </row>
    <row r="301" spans="1:42" s="22" customFormat="1" ht="57.75" customHeight="1" x14ac:dyDescent="0.25">
      <c r="A301" s="66" t="s">
        <v>1</v>
      </c>
      <c r="B301" s="183">
        <v>368985.2</v>
      </c>
      <c r="C301" s="183">
        <v>335853.4</v>
      </c>
      <c r="D301" s="183">
        <f>C301/B301*100</f>
        <v>91.020832271863483</v>
      </c>
      <c r="E301" s="183">
        <v>335853.4</v>
      </c>
      <c r="F301" s="183">
        <f>E301/B301*100</f>
        <v>91.020832271863483</v>
      </c>
      <c r="G301" s="183">
        <v>368155.7</v>
      </c>
      <c r="H301" s="183">
        <f>G301/B301*100</f>
        <v>99.77519423543275</v>
      </c>
      <c r="I301" s="183">
        <f t="shared" si="43"/>
        <v>829.5</v>
      </c>
      <c r="J301" s="391"/>
      <c r="K301" s="217"/>
      <c r="L301" s="217"/>
      <c r="M301" s="217"/>
      <c r="N301" s="217"/>
      <c r="O301" s="217"/>
      <c r="P301" s="217"/>
      <c r="Q301" s="217"/>
      <c r="R301" s="217"/>
      <c r="S301" s="217"/>
      <c r="T301" s="217"/>
      <c r="U301" s="217"/>
      <c r="V301" s="217"/>
      <c r="W301" s="217"/>
      <c r="X301" s="217"/>
      <c r="Y301" s="217"/>
      <c r="Z301" s="217"/>
      <c r="AA301" s="217"/>
      <c r="AB301" s="217"/>
      <c r="AC301" s="217"/>
      <c r="AD301" s="217"/>
      <c r="AE301" s="217"/>
      <c r="AF301" s="217"/>
      <c r="AG301" s="217"/>
      <c r="AH301" s="217"/>
      <c r="AI301" s="217"/>
      <c r="AJ301" s="217"/>
      <c r="AK301" s="217"/>
      <c r="AL301" s="217"/>
      <c r="AM301" s="217"/>
      <c r="AN301" s="217"/>
      <c r="AO301" s="217"/>
      <c r="AP301" s="217"/>
    </row>
    <row r="302" spans="1:42" s="22" customFormat="1" ht="57.75" customHeight="1" x14ac:dyDescent="0.25">
      <c r="A302" s="67" t="s">
        <v>2</v>
      </c>
      <c r="B302" s="184">
        <v>24682.2</v>
      </c>
      <c r="C302" s="184">
        <v>21437.5</v>
      </c>
      <c r="D302" s="184">
        <f>C302/B302*100</f>
        <v>86.85408918167748</v>
      </c>
      <c r="E302" s="184">
        <v>2872.4</v>
      </c>
      <c r="F302" s="184">
        <f>E302/B302*100</f>
        <v>11.637536362236753</v>
      </c>
      <c r="G302" s="184">
        <v>5014.1000000000004</v>
      </c>
      <c r="H302" s="184">
        <f>G302/B302*100</f>
        <v>20.314639699864681</v>
      </c>
      <c r="I302" s="184">
        <f t="shared" si="43"/>
        <v>19668.099999999999</v>
      </c>
      <c r="J302" s="391"/>
      <c r="K302" s="217"/>
      <c r="L302" s="217"/>
      <c r="M302" s="217"/>
      <c r="N302" s="217"/>
      <c r="O302" s="217"/>
      <c r="P302" s="217"/>
      <c r="Q302" s="217"/>
      <c r="R302" s="217"/>
      <c r="S302" s="217"/>
      <c r="T302" s="217"/>
      <c r="U302" s="217"/>
      <c r="V302" s="217"/>
      <c r="W302" s="217"/>
      <c r="X302" s="217"/>
      <c r="Y302" s="217"/>
      <c r="Z302" s="217"/>
      <c r="AA302" s="217"/>
      <c r="AB302" s="217"/>
      <c r="AC302" s="217"/>
      <c r="AD302" s="217"/>
      <c r="AE302" s="217"/>
      <c r="AF302" s="217"/>
      <c r="AG302" s="217"/>
      <c r="AH302" s="217"/>
      <c r="AI302" s="217"/>
      <c r="AJ302" s="217"/>
      <c r="AK302" s="217"/>
      <c r="AL302" s="217"/>
      <c r="AM302" s="217"/>
      <c r="AN302" s="217"/>
      <c r="AO302" s="217"/>
      <c r="AP302" s="217"/>
    </row>
    <row r="303" spans="1:42" s="22" customFormat="1" ht="57.75" customHeight="1" x14ac:dyDescent="0.25">
      <c r="A303" s="283" t="s">
        <v>3</v>
      </c>
      <c r="B303" s="184">
        <v>0</v>
      </c>
      <c r="C303" s="184">
        <v>0</v>
      </c>
      <c r="D303" s="184">
        <v>0</v>
      </c>
      <c r="E303" s="184">
        <v>0</v>
      </c>
      <c r="F303" s="184">
        <v>0</v>
      </c>
      <c r="G303" s="184">
        <v>0</v>
      </c>
      <c r="H303" s="184">
        <v>0</v>
      </c>
      <c r="I303" s="184">
        <f t="shared" si="43"/>
        <v>0</v>
      </c>
      <c r="J303" s="392"/>
      <c r="K303" s="217"/>
      <c r="L303" s="217"/>
      <c r="M303" s="217"/>
      <c r="N303" s="217"/>
      <c r="O303" s="217"/>
      <c r="P303" s="217"/>
      <c r="Q303" s="217"/>
      <c r="R303" s="217"/>
      <c r="S303" s="217"/>
      <c r="T303" s="217"/>
      <c r="U303" s="217"/>
      <c r="V303" s="217"/>
      <c r="W303" s="217"/>
      <c r="X303" s="217"/>
      <c r="Y303" s="217"/>
      <c r="Z303" s="217"/>
      <c r="AA303" s="217"/>
      <c r="AB303" s="217"/>
      <c r="AC303" s="217"/>
      <c r="AD303" s="217"/>
      <c r="AE303" s="217"/>
      <c r="AF303" s="217"/>
      <c r="AG303" s="217"/>
      <c r="AH303" s="217"/>
      <c r="AI303" s="217"/>
      <c r="AJ303" s="217"/>
      <c r="AK303" s="217"/>
      <c r="AL303" s="217"/>
      <c r="AM303" s="217"/>
      <c r="AN303" s="217"/>
      <c r="AO303" s="217"/>
      <c r="AP303" s="217"/>
    </row>
    <row r="304" spans="1:42" s="22" customFormat="1" ht="113.25" customHeight="1" x14ac:dyDescent="0.25">
      <c r="A304" s="365" t="s">
        <v>566</v>
      </c>
      <c r="B304" s="183">
        <f>SUM(B305:B308)</f>
        <v>120030.5</v>
      </c>
      <c r="C304" s="183">
        <f>SUM(C305:C308)</f>
        <v>120030.5</v>
      </c>
      <c r="D304" s="183">
        <f>C304/B304*100</f>
        <v>100</v>
      </c>
      <c r="E304" s="183">
        <f>SUM(E305:E308)</f>
        <v>120030.5</v>
      </c>
      <c r="F304" s="183">
        <f>E304/B304*100</f>
        <v>100</v>
      </c>
      <c r="G304" s="183">
        <f>SUM(G305:G308)</f>
        <v>120030.5</v>
      </c>
      <c r="H304" s="183">
        <f>G304/B304*100</f>
        <v>100</v>
      </c>
      <c r="I304" s="183">
        <f t="shared" si="43"/>
        <v>0</v>
      </c>
      <c r="J304" s="390" t="s">
        <v>501</v>
      </c>
      <c r="K304" s="217"/>
      <c r="L304" s="217"/>
      <c r="M304" s="217"/>
      <c r="N304" s="217"/>
      <c r="O304" s="217"/>
      <c r="P304" s="217"/>
      <c r="Q304" s="217"/>
      <c r="R304" s="217"/>
      <c r="S304" s="217"/>
      <c r="T304" s="217"/>
      <c r="U304" s="217"/>
      <c r="V304" s="217"/>
      <c r="W304" s="217"/>
      <c r="X304" s="217"/>
      <c r="Y304" s="217"/>
      <c r="Z304" s="217"/>
      <c r="AA304" s="217"/>
      <c r="AB304" s="217"/>
      <c r="AC304" s="217"/>
      <c r="AD304" s="217"/>
      <c r="AE304" s="217"/>
      <c r="AF304" s="217"/>
      <c r="AG304" s="217"/>
      <c r="AH304" s="217"/>
      <c r="AI304" s="217"/>
      <c r="AJ304" s="217"/>
      <c r="AK304" s="217"/>
      <c r="AL304" s="217"/>
      <c r="AM304" s="217"/>
      <c r="AN304" s="217"/>
      <c r="AO304" s="217"/>
      <c r="AP304" s="217"/>
    </row>
    <row r="305" spans="1:42" s="22" customFormat="1" ht="21" customHeight="1" x14ac:dyDescent="0.25">
      <c r="A305" s="282" t="s">
        <v>0</v>
      </c>
      <c r="B305" s="183">
        <v>0</v>
      </c>
      <c r="C305" s="183">
        <v>0</v>
      </c>
      <c r="D305" s="183">
        <v>0</v>
      </c>
      <c r="E305" s="183">
        <v>0</v>
      </c>
      <c r="F305" s="183">
        <v>0</v>
      </c>
      <c r="G305" s="183">
        <v>0</v>
      </c>
      <c r="H305" s="183">
        <v>0</v>
      </c>
      <c r="I305" s="183">
        <f t="shared" si="43"/>
        <v>0</v>
      </c>
      <c r="J305" s="391"/>
      <c r="K305" s="217"/>
      <c r="L305" s="217"/>
      <c r="M305" s="217"/>
      <c r="N305" s="217"/>
      <c r="O305" s="217"/>
      <c r="P305" s="217"/>
      <c r="Q305" s="217"/>
      <c r="R305" s="217"/>
      <c r="S305" s="217"/>
      <c r="T305" s="217"/>
      <c r="U305" s="217"/>
      <c r="V305" s="217"/>
      <c r="W305" s="217"/>
      <c r="X305" s="217"/>
      <c r="Y305" s="217"/>
      <c r="Z305" s="217"/>
      <c r="AA305" s="217"/>
      <c r="AB305" s="217"/>
      <c r="AC305" s="217"/>
      <c r="AD305" s="217"/>
      <c r="AE305" s="217"/>
      <c r="AF305" s="217"/>
      <c r="AG305" s="217"/>
      <c r="AH305" s="217"/>
      <c r="AI305" s="217"/>
      <c r="AJ305" s="217"/>
      <c r="AK305" s="217"/>
      <c r="AL305" s="217"/>
      <c r="AM305" s="217"/>
      <c r="AN305" s="217"/>
      <c r="AO305" s="217"/>
      <c r="AP305" s="217"/>
    </row>
    <row r="306" spans="1:42" s="22" customFormat="1" ht="21" customHeight="1" x14ac:dyDescent="0.25">
      <c r="A306" s="66" t="s">
        <v>1</v>
      </c>
      <c r="B306" s="183">
        <v>120030.5</v>
      </c>
      <c r="C306" s="183">
        <v>120030.5</v>
      </c>
      <c r="D306" s="183">
        <f>C306/B306*100</f>
        <v>100</v>
      </c>
      <c r="E306" s="183">
        <v>120030.5</v>
      </c>
      <c r="F306" s="183">
        <f>E306/B306*100</f>
        <v>100</v>
      </c>
      <c r="G306" s="183">
        <v>120030.5</v>
      </c>
      <c r="H306" s="183">
        <f>G306/B306*100</f>
        <v>100</v>
      </c>
      <c r="I306" s="183">
        <f t="shared" si="43"/>
        <v>0</v>
      </c>
      <c r="J306" s="391"/>
      <c r="K306" s="217"/>
      <c r="L306" s="217"/>
      <c r="M306" s="217"/>
      <c r="N306" s="217"/>
      <c r="O306" s="217"/>
      <c r="P306" s="217"/>
      <c r="Q306" s="217"/>
      <c r="R306" s="217"/>
      <c r="S306" s="217"/>
      <c r="T306" s="217"/>
      <c r="U306" s="217"/>
      <c r="V306" s="217"/>
      <c r="W306" s="217"/>
      <c r="X306" s="217"/>
      <c r="Y306" s="217"/>
      <c r="Z306" s="217"/>
      <c r="AA306" s="217"/>
      <c r="AB306" s="217"/>
      <c r="AC306" s="217"/>
      <c r="AD306" s="217"/>
      <c r="AE306" s="217"/>
      <c r="AF306" s="217"/>
      <c r="AG306" s="217"/>
      <c r="AH306" s="217"/>
      <c r="AI306" s="217"/>
      <c r="AJ306" s="217"/>
      <c r="AK306" s="217"/>
      <c r="AL306" s="217"/>
      <c r="AM306" s="217"/>
      <c r="AN306" s="217"/>
      <c r="AO306" s="217"/>
      <c r="AP306" s="217"/>
    </row>
    <row r="307" spans="1:42" s="22" customFormat="1" ht="21" customHeight="1" x14ac:dyDescent="0.25">
      <c r="A307" s="283" t="s">
        <v>2</v>
      </c>
      <c r="B307" s="184">
        <v>0</v>
      </c>
      <c r="C307" s="184">
        <v>0</v>
      </c>
      <c r="D307" s="184">
        <v>0</v>
      </c>
      <c r="E307" s="184">
        <v>0</v>
      </c>
      <c r="F307" s="184">
        <v>0</v>
      </c>
      <c r="G307" s="184">
        <v>0</v>
      </c>
      <c r="H307" s="184">
        <v>0</v>
      </c>
      <c r="I307" s="184">
        <f t="shared" si="43"/>
        <v>0</v>
      </c>
      <c r="J307" s="391"/>
      <c r="K307" s="217"/>
      <c r="L307" s="217"/>
      <c r="M307" s="217"/>
      <c r="N307" s="217"/>
      <c r="O307" s="217"/>
      <c r="P307" s="217"/>
      <c r="Q307" s="217"/>
      <c r="R307" s="217"/>
      <c r="S307" s="217"/>
      <c r="T307" s="217"/>
      <c r="U307" s="217"/>
      <c r="V307" s="217"/>
      <c r="W307" s="217"/>
      <c r="X307" s="217"/>
      <c r="Y307" s="217"/>
      <c r="Z307" s="217"/>
      <c r="AA307" s="217"/>
      <c r="AB307" s="217"/>
      <c r="AC307" s="217"/>
      <c r="AD307" s="217"/>
      <c r="AE307" s="217"/>
      <c r="AF307" s="217"/>
      <c r="AG307" s="217"/>
      <c r="AH307" s="217"/>
      <c r="AI307" s="217"/>
      <c r="AJ307" s="217"/>
      <c r="AK307" s="217"/>
      <c r="AL307" s="217"/>
      <c r="AM307" s="217"/>
      <c r="AN307" s="217"/>
      <c r="AO307" s="217"/>
      <c r="AP307" s="217"/>
    </row>
    <row r="308" spans="1:42" s="22" customFormat="1" ht="21" customHeight="1" x14ac:dyDescent="0.25">
      <c r="A308" s="283" t="s">
        <v>3</v>
      </c>
      <c r="B308" s="184">
        <v>0</v>
      </c>
      <c r="C308" s="184">
        <v>0</v>
      </c>
      <c r="D308" s="184">
        <v>0</v>
      </c>
      <c r="E308" s="184">
        <v>0</v>
      </c>
      <c r="F308" s="184">
        <v>0</v>
      </c>
      <c r="G308" s="184">
        <v>0</v>
      </c>
      <c r="H308" s="184">
        <v>0</v>
      </c>
      <c r="I308" s="184">
        <f t="shared" si="43"/>
        <v>0</v>
      </c>
      <c r="J308" s="392"/>
      <c r="K308" s="217"/>
      <c r="L308" s="217"/>
      <c r="M308" s="217"/>
      <c r="N308" s="217"/>
      <c r="O308" s="217"/>
      <c r="P308" s="217"/>
      <c r="Q308" s="217"/>
      <c r="R308" s="217"/>
      <c r="S308" s="217"/>
      <c r="T308" s="217"/>
      <c r="U308" s="217"/>
      <c r="V308" s="217"/>
      <c r="W308" s="217"/>
      <c r="X308" s="217"/>
      <c r="Y308" s="217"/>
      <c r="Z308" s="217"/>
      <c r="AA308" s="217"/>
      <c r="AB308" s="217"/>
      <c r="AC308" s="217"/>
      <c r="AD308" s="217"/>
      <c r="AE308" s="217"/>
      <c r="AF308" s="217"/>
      <c r="AG308" s="217"/>
      <c r="AH308" s="217"/>
      <c r="AI308" s="217"/>
      <c r="AJ308" s="217"/>
      <c r="AK308" s="217"/>
      <c r="AL308" s="217"/>
      <c r="AM308" s="217"/>
      <c r="AN308" s="217"/>
      <c r="AO308" s="217"/>
      <c r="AP308" s="217"/>
    </row>
    <row r="309" spans="1:42" s="22" customFormat="1" ht="213" customHeight="1" x14ac:dyDescent="0.25">
      <c r="A309" s="365" t="s">
        <v>567</v>
      </c>
      <c r="B309" s="183">
        <f>SUM(B310:B313)</f>
        <v>75259.7</v>
      </c>
      <c r="C309" s="183">
        <f>SUM(C310:C313)</f>
        <v>49731.199999999997</v>
      </c>
      <c r="D309" s="183">
        <f>C309/B309*100</f>
        <v>66.079455538621602</v>
      </c>
      <c r="E309" s="183">
        <f>SUM(E310:E313)</f>
        <v>49731.199999999997</v>
      </c>
      <c r="F309" s="183">
        <f>E309/B309*100</f>
        <v>66.079455538621602</v>
      </c>
      <c r="G309" s="183">
        <f>SUM(G310:G313)</f>
        <v>49731.199999999997</v>
      </c>
      <c r="H309" s="183">
        <f>G309/B309*100</f>
        <v>66.079455538621602</v>
      </c>
      <c r="I309" s="183">
        <f t="shared" ref="I309:I313" si="57">B309-G309</f>
        <v>25528.5</v>
      </c>
      <c r="J309" s="390" t="s">
        <v>502</v>
      </c>
      <c r="K309" s="217"/>
      <c r="L309" s="217"/>
      <c r="M309" s="217"/>
      <c r="N309" s="217"/>
      <c r="O309" s="217"/>
      <c r="P309" s="217"/>
      <c r="Q309" s="217"/>
      <c r="R309" s="217"/>
      <c r="S309" s="217"/>
      <c r="T309" s="217"/>
      <c r="U309" s="217"/>
      <c r="V309" s="217"/>
      <c r="W309" s="217"/>
      <c r="X309" s="217"/>
      <c r="Y309" s="217"/>
      <c r="Z309" s="217"/>
      <c r="AA309" s="217"/>
      <c r="AB309" s="217"/>
      <c r="AC309" s="217"/>
      <c r="AD309" s="217"/>
      <c r="AE309" s="217"/>
      <c r="AF309" s="217"/>
      <c r="AG309" s="217"/>
      <c r="AH309" s="217"/>
      <c r="AI309" s="217"/>
      <c r="AJ309" s="217"/>
      <c r="AK309" s="217"/>
      <c r="AL309" s="217"/>
      <c r="AM309" s="217"/>
      <c r="AN309" s="217"/>
      <c r="AO309" s="217"/>
      <c r="AP309" s="217"/>
    </row>
    <row r="310" spans="1:42" s="22" customFormat="1" ht="19.5" x14ac:dyDescent="0.25">
      <c r="A310" s="282" t="s">
        <v>0</v>
      </c>
      <c r="B310" s="183">
        <v>0</v>
      </c>
      <c r="C310" s="183">
        <v>0</v>
      </c>
      <c r="D310" s="183">
        <v>0</v>
      </c>
      <c r="E310" s="183">
        <v>0</v>
      </c>
      <c r="F310" s="183">
        <v>0</v>
      </c>
      <c r="G310" s="183">
        <v>0</v>
      </c>
      <c r="H310" s="183">
        <v>0</v>
      </c>
      <c r="I310" s="183">
        <f t="shared" si="57"/>
        <v>0</v>
      </c>
      <c r="J310" s="391"/>
      <c r="K310" s="217"/>
      <c r="L310" s="217"/>
      <c r="M310" s="217"/>
      <c r="N310" s="217"/>
      <c r="O310" s="217"/>
      <c r="P310" s="217"/>
      <c r="Q310" s="217"/>
      <c r="R310" s="217"/>
      <c r="S310" s="217"/>
      <c r="T310" s="217"/>
      <c r="U310" s="217"/>
      <c r="V310" s="217"/>
      <c r="W310" s="217"/>
      <c r="X310" s="217"/>
      <c r="Y310" s="217"/>
      <c r="Z310" s="217"/>
      <c r="AA310" s="217"/>
      <c r="AB310" s="217"/>
      <c r="AC310" s="217"/>
      <c r="AD310" s="217"/>
      <c r="AE310" s="217"/>
      <c r="AF310" s="217"/>
      <c r="AG310" s="217"/>
      <c r="AH310" s="217"/>
      <c r="AI310" s="217"/>
      <c r="AJ310" s="217"/>
      <c r="AK310" s="217"/>
      <c r="AL310" s="217"/>
      <c r="AM310" s="217"/>
      <c r="AN310" s="217"/>
      <c r="AO310" s="217"/>
      <c r="AP310" s="217"/>
    </row>
    <row r="311" spans="1:42" s="22" customFormat="1" ht="19.5" x14ac:dyDescent="0.25">
      <c r="A311" s="66" t="s">
        <v>1</v>
      </c>
      <c r="B311" s="183">
        <v>75259.7</v>
      </c>
      <c r="C311" s="183">
        <v>49731.199999999997</v>
      </c>
      <c r="D311" s="183">
        <f>C311/B311*100</f>
        <v>66.079455538621602</v>
      </c>
      <c r="E311" s="183">
        <v>49731.199999999997</v>
      </c>
      <c r="F311" s="183">
        <f>E311/B311*100</f>
        <v>66.079455538621602</v>
      </c>
      <c r="G311" s="183">
        <v>49731.199999999997</v>
      </c>
      <c r="H311" s="183">
        <f>G311/B311*100</f>
        <v>66.079455538621602</v>
      </c>
      <c r="I311" s="183">
        <f t="shared" si="57"/>
        <v>25528.5</v>
      </c>
      <c r="J311" s="391"/>
      <c r="K311" s="217"/>
      <c r="L311" s="217"/>
      <c r="M311" s="217"/>
      <c r="N311" s="217"/>
      <c r="O311" s="217"/>
      <c r="P311" s="217"/>
      <c r="Q311" s="217"/>
      <c r="R311" s="217"/>
      <c r="S311" s="217"/>
      <c r="T311" s="217"/>
      <c r="U311" s="217"/>
      <c r="V311" s="217"/>
      <c r="W311" s="217"/>
      <c r="X311" s="217"/>
      <c r="Y311" s="217"/>
      <c r="Z311" s="217"/>
      <c r="AA311" s="217"/>
      <c r="AB311" s="217"/>
      <c r="AC311" s="217"/>
      <c r="AD311" s="217"/>
      <c r="AE311" s="217"/>
      <c r="AF311" s="217"/>
      <c r="AG311" s="217"/>
      <c r="AH311" s="217"/>
      <c r="AI311" s="217"/>
      <c r="AJ311" s="217"/>
      <c r="AK311" s="217"/>
      <c r="AL311" s="217"/>
      <c r="AM311" s="217"/>
      <c r="AN311" s="217"/>
      <c r="AO311" s="217"/>
      <c r="AP311" s="217"/>
    </row>
    <row r="312" spans="1:42" s="22" customFormat="1" x14ac:dyDescent="0.25">
      <c r="A312" s="283" t="s">
        <v>2</v>
      </c>
      <c r="B312" s="184">
        <v>0</v>
      </c>
      <c r="C312" s="184">
        <v>0</v>
      </c>
      <c r="D312" s="184">
        <v>0</v>
      </c>
      <c r="E312" s="184">
        <v>0</v>
      </c>
      <c r="F312" s="184">
        <v>0</v>
      </c>
      <c r="G312" s="184">
        <v>0</v>
      </c>
      <c r="H312" s="184">
        <v>0</v>
      </c>
      <c r="I312" s="184">
        <f t="shared" si="57"/>
        <v>0</v>
      </c>
      <c r="J312" s="391"/>
      <c r="K312" s="217"/>
      <c r="L312" s="217"/>
      <c r="M312" s="217"/>
      <c r="N312" s="217"/>
      <c r="O312" s="217"/>
      <c r="P312" s="217"/>
      <c r="Q312" s="217"/>
      <c r="R312" s="217"/>
      <c r="S312" s="217"/>
      <c r="T312" s="217"/>
      <c r="U312" s="217"/>
      <c r="V312" s="217"/>
      <c r="W312" s="217"/>
      <c r="X312" s="217"/>
      <c r="Y312" s="217"/>
      <c r="Z312" s="217"/>
      <c r="AA312" s="217"/>
      <c r="AB312" s="217"/>
      <c r="AC312" s="217"/>
      <c r="AD312" s="217"/>
      <c r="AE312" s="217"/>
      <c r="AF312" s="217"/>
      <c r="AG312" s="217"/>
      <c r="AH312" s="217"/>
      <c r="AI312" s="217"/>
      <c r="AJ312" s="217"/>
      <c r="AK312" s="217"/>
      <c r="AL312" s="217"/>
      <c r="AM312" s="217"/>
      <c r="AN312" s="217"/>
      <c r="AO312" s="217"/>
      <c r="AP312" s="217"/>
    </row>
    <row r="313" spans="1:42" s="22" customFormat="1" x14ac:dyDescent="0.25">
      <c r="A313" s="283" t="s">
        <v>3</v>
      </c>
      <c r="B313" s="184">
        <v>0</v>
      </c>
      <c r="C313" s="184">
        <v>0</v>
      </c>
      <c r="D313" s="184">
        <v>0</v>
      </c>
      <c r="E313" s="184">
        <v>0</v>
      </c>
      <c r="F313" s="184">
        <v>0</v>
      </c>
      <c r="G313" s="184">
        <v>0</v>
      </c>
      <c r="H313" s="184">
        <v>0</v>
      </c>
      <c r="I313" s="184">
        <f t="shared" si="57"/>
        <v>0</v>
      </c>
      <c r="J313" s="392"/>
      <c r="K313" s="217"/>
      <c r="L313" s="217"/>
      <c r="M313" s="217"/>
      <c r="N313" s="217"/>
      <c r="O313" s="217"/>
      <c r="P313" s="217"/>
      <c r="Q313" s="217"/>
      <c r="R313" s="217"/>
      <c r="S313" s="217"/>
      <c r="T313" s="217"/>
      <c r="U313" s="217"/>
      <c r="V313" s="217"/>
      <c r="W313" s="217"/>
      <c r="X313" s="217"/>
      <c r="Y313" s="217"/>
      <c r="Z313" s="217"/>
      <c r="AA313" s="217"/>
      <c r="AB313" s="217"/>
      <c r="AC313" s="217"/>
      <c r="AD313" s="217"/>
      <c r="AE313" s="217"/>
      <c r="AF313" s="217"/>
      <c r="AG313" s="217"/>
      <c r="AH313" s="217"/>
      <c r="AI313" s="217"/>
      <c r="AJ313" s="217"/>
      <c r="AK313" s="217"/>
      <c r="AL313" s="217"/>
      <c r="AM313" s="217"/>
      <c r="AN313" s="217"/>
      <c r="AO313" s="217"/>
      <c r="AP313" s="217"/>
    </row>
    <row r="314" spans="1:42" s="22" customFormat="1" ht="138.75" hidden="1" customHeight="1" x14ac:dyDescent="0.25">
      <c r="A314" s="271" t="s">
        <v>453</v>
      </c>
      <c r="B314" s="183">
        <f>SUM(B315:B318)</f>
        <v>0</v>
      </c>
      <c r="C314" s="183">
        <f>SUM(C315:C318)</f>
        <v>0</v>
      </c>
      <c r="D314" s="183" t="e">
        <f>C314/B314*100</f>
        <v>#DIV/0!</v>
      </c>
      <c r="E314" s="183">
        <f>SUM(E315:E318)</f>
        <v>0</v>
      </c>
      <c r="F314" s="183" t="e">
        <f>E314/B314*100</f>
        <v>#DIV/0!</v>
      </c>
      <c r="G314" s="183">
        <f>SUM(G315:G318)</f>
        <v>0</v>
      </c>
      <c r="H314" s="183" t="e">
        <f>G314/B314*100</f>
        <v>#DIV/0!</v>
      </c>
      <c r="I314" s="183">
        <f t="shared" ref="I314:I318" si="58">B314-G314</f>
        <v>0</v>
      </c>
      <c r="J314" s="390" t="s">
        <v>463</v>
      </c>
      <c r="K314" s="217"/>
      <c r="L314" s="217"/>
      <c r="M314" s="217"/>
      <c r="N314" s="217"/>
      <c r="O314" s="217"/>
      <c r="P314" s="217"/>
      <c r="Q314" s="217"/>
      <c r="R314" s="217"/>
      <c r="S314" s="217"/>
      <c r="T314" s="217"/>
      <c r="U314" s="217"/>
      <c r="V314" s="217"/>
      <c r="W314" s="217"/>
      <c r="X314" s="217"/>
      <c r="Y314" s="217"/>
      <c r="Z314" s="217"/>
      <c r="AA314" s="217"/>
      <c r="AB314" s="217"/>
      <c r="AC314" s="217"/>
      <c r="AD314" s="217"/>
      <c r="AE314" s="217"/>
      <c r="AF314" s="217"/>
      <c r="AG314" s="217"/>
      <c r="AH314" s="217"/>
      <c r="AI314" s="217"/>
      <c r="AJ314" s="217"/>
      <c r="AK314" s="217"/>
      <c r="AL314" s="217"/>
      <c r="AM314" s="217"/>
      <c r="AN314" s="217"/>
      <c r="AO314" s="217"/>
      <c r="AP314" s="217"/>
    </row>
    <row r="315" spans="1:42" s="22" customFormat="1" ht="19.5" hidden="1" x14ac:dyDescent="0.25">
      <c r="A315" s="58" t="s">
        <v>0</v>
      </c>
      <c r="B315" s="183">
        <v>0</v>
      </c>
      <c r="C315" s="183">
        <v>0</v>
      </c>
      <c r="D315" s="183">
        <v>0</v>
      </c>
      <c r="E315" s="183">
        <v>0</v>
      </c>
      <c r="F315" s="183">
        <v>0</v>
      </c>
      <c r="G315" s="183">
        <v>0</v>
      </c>
      <c r="H315" s="183">
        <v>0</v>
      </c>
      <c r="I315" s="183">
        <f t="shared" si="58"/>
        <v>0</v>
      </c>
      <c r="J315" s="391"/>
      <c r="K315" s="217"/>
      <c r="L315" s="217"/>
      <c r="M315" s="217"/>
      <c r="N315" s="217"/>
      <c r="O315" s="217"/>
      <c r="P315" s="217"/>
      <c r="Q315" s="217"/>
      <c r="R315" s="217"/>
      <c r="S315" s="217"/>
      <c r="T315" s="217"/>
      <c r="U315" s="217"/>
      <c r="V315" s="217"/>
      <c r="W315" s="217"/>
      <c r="X315" s="217"/>
      <c r="Y315" s="217"/>
      <c r="Z315" s="217"/>
      <c r="AA315" s="217"/>
      <c r="AB315" s="217"/>
      <c r="AC315" s="217"/>
      <c r="AD315" s="217"/>
      <c r="AE315" s="217"/>
      <c r="AF315" s="217"/>
      <c r="AG315" s="217"/>
      <c r="AH315" s="217"/>
      <c r="AI315" s="217"/>
      <c r="AJ315" s="217"/>
      <c r="AK315" s="217"/>
      <c r="AL315" s="217"/>
      <c r="AM315" s="217"/>
      <c r="AN315" s="217"/>
      <c r="AO315" s="217"/>
      <c r="AP315" s="217"/>
    </row>
    <row r="316" spans="1:42" s="22" customFormat="1" ht="19.5" hidden="1" x14ac:dyDescent="0.25">
      <c r="A316" s="58" t="s">
        <v>1</v>
      </c>
      <c r="B316" s="183">
        <v>0</v>
      </c>
      <c r="C316" s="183">
        <v>0</v>
      </c>
      <c r="D316" s="183" t="e">
        <f>C316/B316*100</f>
        <v>#DIV/0!</v>
      </c>
      <c r="E316" s="183">
        <v>0</v>
      </c>
      <c r="F316" s="183" t="e">
        <f>E316/B316*100</f>
        <v>#DIV/0!</v>
      </c>
      <c r="G316" s="183">
        <v>0</v>
      </c>
      <c r="H316" s="183" t="e">
        <f>G316/B316*100</f>
        <v>#DIV/0!</v>
      </c>
      <c r="I316" s="183">
        <f t="shared" si="58"/>
        <v>0</v>
      </c>
      <c r="J316" s="391"/>
      <c r="K316" s="217"/>
      <c r="L316" s="217"/>
      <c r="M316" s="217"/>
      <c r="N316" s="217"/>
      <c r="O316" s="217"/>
      <c r="P316" s="217"/>
      <c r="Q316" s="217"/>
      <c r="R316" s="217"/>
      <c r="S316" s="217"/>
      <c r="T316" s="217"/>
      <c r="U316" s="217"/>
      <c r="V316" s="217"/>
      <c r="W316" s="217"/>
      <c r="X316" s="217"/>
      <c r="Y316" s="217"/>
      <c r="Z316" s="217"/>
      <c r="AA316" s="217"/>
      <c r="AB316" s="217"/>
      <c r="AC316" s="217"/>
      <c r="AD316" s="217"/>
      <c r="AE316" s="217"/>
      <c r="AF316" s="217"/>
      <c r="AG316" s="217"/>
      <c r="AH316" s="217"/>
      <c r="AI316" s="217"/>
      <c r="AJ316" s="217"/>
      <c r="AK316" s="217"/>
      <c r="AL316" s="217"/>
      <c r="AM316" s="217"/>
      <c r="AN316" s="217"/>
      <c r="AO316" s="217"/>
      <c r="AP316" s="217"/>
    </row>
    <row r="317" spans="1:42" s="22" customFormat="1" hidden="1" x14ac:dyDescent="0.25">
      <c r="A317" s="60" t="s">
        <v>2</v>
      </c>
      <c r="B317" s="184">
        <v>0</v>
      </c>
      <c r="C317" s="184">
        <v>0</v>
      </c>
      <c r="D317" s="184">
        <v>0</v>
      </c>
      <c r="E317" s="184">
        <v>0</v>
      </c>
      <c r="F317" s="184">
        <v>0</v>
      </c>
      <c r="G317" s="184">
        <v>0</v>
      </c>
      <c r="H317" s="184">
        <v>0</v>
      </c>
      <c r="I317" s="184">
        <f t="shared" si="58"/>
        <v>0</v>
      </c>
      <c r="J317" s="391"/>
      <c r="K317" s="217"/>
      <c r="L317" s="217"/>
      <c r="M317" s="217"/>
      <c r="N317" s="217"/>
      <c r="O317" s="217"/>
      <c r="P317" s="217"/>
      <c r="Q317" s="217"/>
      <c r="R317" s="217"/>
      <c r="S317" s="217"/>
      <c r="T317" s="217"/>
      <c r="U317" s="217"/>
      <c r="V317" s="217"/>
      <c r="W317" s="217"/>
      <c r="X317" s="217"/>
      <c r="Y317" s="217"/>
      <c r="Z317" s="217"/>
      <c r="AA317" s="217"/>
      <c r="AB317" s="217"/>
      <c r="AC317" s="217"/>
      <c r="AD317" s="217"/>
      <c r="AE317" s="217"/>
      <c r="AF317" s="217"/>
      <c r="AG317" s="217"/>
      <c r="AH317" s="217"/>
      <c r="AI317" s="217"/>
      <c r="AJ317" s="217"/>
      <c r="AK317" s="217"/>
      <c r="AL317" s="217"/>
      <c r="AM317" s="217"/>
      <c r="AN317" s="217"/>
      <c r="AO317" s="217"/>
      <c r="AP317" s="217"/>
    </row>
    <row r="318" spans="1:42" s="22" customFormat="1" hidden="1" x14ac:dyDescent="0.25">
      <c r="A318" s="60" t="s">
        <v>3</v>
      </c>
      <c r="B318" s="184">
        <v>0</v>
      </c>
      <c r="C318" s="184">
        <v>0</v>
      </c>
      <c r="D318" s="184">
        <v>0</v>
      </c>
      <c r="E318" s="184">
        <v>0</v>
      </c>
      <c r="F318" s="184">
        <v>0</v>
      </c>
      <c r="G318" s="184">
        <v>0</v>
      </c>
      <c r="H318" s="184">
        <v>0</v>
      </c>
      <c r="I318" s="184">
        <f t="shared" si="58"/>
        <v>0</v>
      </c>
      <c r="J318" s="392"/>
      <c r="K318" s="217"/>
      <c r="L318" s="217"/>
      <c r="M318" s="217"/>
      <c r="N318" s="217"/>
      <c r="O318" s="217"/>
      <c r="P318" s="217"/>
      <c r="Q318" s="217"/>
      <c r="R318" s="217"/>
      <c r="S318" s="217"/>
      <c r="T318" s="217"/>
      <c r="U318" s="217"/>
      <c r="V318" s="217"/>
      <c r="W318" s="217"/>
      <c r="X318" s="217"/>
      <c r="Y318" s="217"/>
      <c r="Z318" s="217"/>
      <c r="AA318" s="217"/>
      <c r="AB318" s="217"/>
      <c r="AC318" s="217"/>
      <c r="AD318" s="217"/>
      <c r="AE318" s="217"/>
      <c r="AF318" s="217"/>
      <c r="AG318" s="217"/>
      <c r="AH318" s="217"/>
      <c r="AI318" s="217"/>
      <c r="AJ318" s="217"/>
      <c r="AK318" s="217"/>
      <c r="AL318" s="217"/>
      <c r="AM318" s="217"/>
      <c r="AN318" s="217"/>
      <c r="AO318" s="217"/>
      <c r="AP318" s="217"/>
    </row>
    <row r="319" spans="1:42" s="22" customFormat="1" ht="99.75" hidden="1" customHeight="1" x14ac:dyDescent="0.25">
      <c r="A319" s="270" t="s">
        <v>454</v>
      </c>
      <c r="B319" s="183">
        <f>SUM(B320:B323)</f>
        <v>0</v>
      </c>
      <c r="C319" s="183">
        <f>SUM(C320:C323)</f>
        <v>0</v>
      </c>
      <c r="D319" s="183" t="e">
        <f>C319/B319*100</f>
        <v>#DIV/0!</v>
      </c>
      <c r="E319" s="183">
        <f>SUM(E320:E323)</f>
        <v>0</v>
      </c>
      <c r="F319" s="183" t="e">
        <f>E319/B319*100</f>
        <v>#DIV/0!</v>
      </c>
      <c r="G319" s="183">
        <f>SUM(G320:G323)</f>
        <v>0</v>
      </c>
      <c r="H319" s="183" t="e">
        <f>G319/B319*100</f>
        <v>#DIV/0!</v>
      </c>
      <c r="I319" s="183">
        <f t="shared" ref="I319:I323" si="59">B319-G319</f>
        <v>0</v>
      </c>
      <c r="J319" s="390" t="s">
        <v>464</v>
      </c>
      <c r="K319" s="217"/>
      <c r="L319" s="217"/>
      <c r="M319" s="217"/>
      <c r="N319" s="217"/>
      <c r="O319" s="217"/>
      <c r="P319" s="217"/>
      <c r="Q319" s="217"/>
      <c r="R319" s="217"/>
      <c r="S319" s="217"/>
      <c r="T319" s="217"/>
      <c r="U319" s="217"/>
      <c r="V319" s="217"/>
      <c r="W319" s="217"/>
      <c r="X319" s="217"/>
      <c r="Y319" s="217"/>
      <c r="Z319" s="217"/>
      <c r="AA319" s="217"/>
      <c r="AB319" s="217"/>
      <c r="AC319" s="217"/>
      <c r="AD319" s="217"/>
      <c r="AE319" s="217"/>
      <c r="AF319" s="217"/>
      <c r="AG319" s="217"/>
      <c r="AH319" s="217"/>
      <c r="AI319" s="217"/>
      <c r="AJ319" s="217"/>
      <c r="AK319" s="217"/>
      <c r="AL319" s="217"/>
      <c r="AM319" s="217"/>
      <c r="AN319" s="217"/>
      <c r="AO319" s="217"/>
      <c r="AP319" s="217"/>
    </row>
    <row r="320" spans="1:42" s="22" customFormat="1" ht="19.5" hidden="1" x14ac:dyDescent="0.25">
      <c r="A320" s="58" t="s">
        <v>0</v>
      </c>
      <c r="B320" s="183">
        <v>0</v>
      </c>
      <c r="C320" s="183">
        <v>0</v>
      </c>
      <c r="D320" s="183">
        <v>0</v>
      </c>
      <c r="E320" s="183">
        <v>0</v>
      </c>
      <c r="F320" s="183">
        <v>0</v>
      </c>
      <c r="G320" s="183">
        <v>0</v>
      </c>
      <c r="H320" s="183">
        <v>0</v>
      </c>
      <c r="I320" s="183">
        <f t="shared" si="59"/>
        <v>0</v>
      </c>
      <c r="J320" s="391"/>
      <c r="K320" s="217"/>
      <c r="L320" s="217"/>
      <c r="M320" s="217"/>
      <c r="N320" s="217"/>
      <c r="O320" s="217"/>
      <c r="P320" s="217"/>
      <c r="Q320" s="217"/>
      <c r="R320" s="217"/>
      <c r="S320" s="217"/>
      <c r="T320" s="217"/>
      <c r="U320" s="217"/>
      <c r="V320" s="217"/>
      <c r="W320" s="217"/>
      <c r="X320" s="217"/>
      <c r="Y320" s="217"/>
      <c r="Z320" s="217"/>
      <c r="AA320" s="217"/>
      <c r="AB320" s="217"/>
      <c r="AC320" s="217"/>
      <c r="AD320" s="217"/>
      <c r="AE320" s="217"/>
      <c r="AF320" s="217"/>
      <c r="AG320" s="217"/>
      <c r="AH320" s="217"/>
      <c r="AI320" s="217"/>
      <c r="AJ320" s="217"/>
      <c r="AK320" s="217"/>
      <c r="AL320" s="217"/>
      <c r="AM320" s="217"/>
      <c r="AN320" s="217"/>
      <c r="AO320" s="217"/>
      <c r="AP320" s="217"/>
    </row>
    <row r="321" spans="1:42" s="22" customFormat="1" ht="19.5" hidden="1" x14ac:dyDescent="0.25">
      <c r="A321" s="58" t="s">
        <v>1</v>
      </c>
      <c r="B321" s="183">
        <v>0</v>
      </c>
      <c r="C321" s="183">
        <v>0</v>
      </c>
      <c r="D321" s="183" t="e">
        <f>C321/B321*100</f>
        <v>#DIV/0!</v>
      </c>
      <c r="E321" s="183">
        <v>0</v>
      </c>
      <c r="F321" s="183" t="e">
        <f>E321/B321*100</f>
        <v>#DIV/0!</v>
      </c>
      <c r="G321" s="183">
        <v>0</v>
      </c>
      <c r="H321" s="183" t="e">
        <f>G321/B321*100</f>
        <v>#DIV/0!</v>
      </c>
      <c r="I321" s="183">
        <f t="shared" si="59"/>
        <v>0</v>
      </c>
      <c r="J321" s="391"/>
      <c r="K321" s="217"/>
      <c r="L321" s="217"/>
      <c r="M321" s="217"/>
      <c r="N321" s="217"/>
      <c r="O321" s="217"/>
      <c r="P321" s="217"/>
      <c r="Q321" s="217"/>
      <c r="R321" s="217"/>
      <c r="S321" s="217"/>
      <c r="T321" s="217"/>
      <c r="U321" s="217"/>
      <c r="V321" s="217"/>
      <c r="W321" s="217"/>
      <c r="X321" s="217"/>
      <c r="Y321" s="217"/>
      <c r="Z321" s="217"/>
      <c r="AA321" s="217"/>
      <c r="AB321" s="217"/>
      <c r="AC321" s="217"/>
      <c r="AD321" s="217"/>
      <c r="AE321" s="217"/>
      <c r="AF321" s="217"/>
      <c r="AG321" s="217"/>
      <c r="AH321" s="217"/>
      <c r="AI321" s="217"/>
      <c r="AJ321" s="217"/>
      <c r="AK321" s="217"/>
      <c r="AL321" s="217"/>
      <c r="AM321" s="217"/>
      <c r="AN321" s="217"/>
      <c r="AO321" s="217"/>
      <c r="AP321" s="217"/>
    </row>
    <row r="322" spans="1:42" s="22" customFormat="1" hidden="1" x14ac:dyDescent="0.25">
      <c r="A322" s="60" t="s">
        <v>2</v>
      </c>
      <c r="B322" s="184">
        <v>0</v>
      </c>
      <c r="C322" s="184">
        <v>0</v>
      </c>
      <c r="D322" s="184">
        <v>0</v>
      </c>
      <c r="E322" s="184">
        <v>0</v>
      </c>
      <c r="F322" s="184">
        <v>0</v>
      </c>
      <c r="G322" s="184">
        <v>0</v>
      </c>
      <c r="H322" s="184">
        <v>0</v>
      </c>
      <c r="I322" s="184">
        <f t="shared" si="59"/>
        <v>0</v>
      </c>
      <c r="J322" s="391"/>
      <c r="K322" s="217"/>
      <c r="L322" s="217"/>
      <c r="M322" s="217"/>
      <c r="N322" s="217"/>
      <c r="O322" s="217"/>
      <c r="P322" s="217"/>
      <c r="Q322" s="217"/>
      <c r="R322" s="217"/>
      <c r="S322" s="217"/>
      <c r="T322" s="217"/>
      <c r="U322" s="217"/>
      <c r="V322" s="217"/>
      <c r="W322" s="217"/>
      <c r="X322" s="217"/>
      <c r="Y322" s="217"/>
      <c r="Z322" s="217"/>
      <c r="AA322" s="217"/>
      <c r="AB322" s="217"/>
      <c r="AC322" s="217"/>
      <c r="AD322" s="217"/>
      <c r="AE322" s="217"/>
      <c r="AF322" s="217"/>
      <c r="AG322" s="217"/>
      <c r="AH322" s="217"/>
      <c r="AI322" s="217"/>
      <c r="AJ322" s="217"/>
      <c r="AK322" s="217"/>
      <c r="AL322" s="217"/>
      <c r="AM322" s="217"/>
      <c r="AN322" s="217"/>
      <c r="AO322" s="217"/>
      <c r="AP322" s="217"/>
    </row>
    <row r="323" spans="1:42" s="22" customFormat="1" hidden="1" x14ac:dyDescent="0.25">
      <c r="A323" s="60" t="s">
        <v>3</v>
      </c>
      <c r="B323" s="184">
        <v>0</v>
      </c>
      <c r="C323" s="184">
        <v>0</v>
      </c>
      <c r="D323" s="184">
        <v>0</v>
      </c>
      <c r="E323" s="184">
        <v>0</v>
      </c>
      <c r="F323" s="184">
        <v>0</v>
      </c>
      <c r="G323" s="184">
        <v>0</v>
      </c>
      <c r="H323" s="184">
        <v>0</v>
      </c>
      <c r="I323" s="184">
        <f t="shared" si="59"/>
        <v>0</v>
      </c>
      <c r="J323" s="392"/>
      <c r="K323" s="217"/>
      <c r="L323" s="217"/>
      <c r="M323" s="217"/>
      <c r="N323" s="217"/>
      <c r="O323" s="217"/>
      <c r="P323" s="217"/>
      <c r="Q323" s="217"/>
      <c r="R323" s="217"/>
      <c r="S323" s="217"/>
      <c r="T323" s="217"/>
      <c r="U323" s="217"/>
      <c r="V323" s="217"/>
      <c r="W323" s="217"/>
      <c r="X323" s="217"/>
      <c r="Y323" s="217"/>
      <c r="Z323" s="217"/>
      <c r="AA323" s="217"/>
      <c r="AB323" s="217"/>
      <c r="AC323" s="217"/>
      <c r="AD323" s="217"/>
      <c r="AE323" s="217"/>
      <c r="AF323" s="217"/>
      <c r="AG323" s="217"/>
      <c r="AH323" s="217"/>
      <c r="AI323" s="217"/>
      <c r="AJ323" s="217"/>
      <c r="AK323" s="217"/>
      <c r="AL323" s="217"/>
      <c r="AM323" s="217"/>
      <c r="AN323" s="217"/>
      <c r="AO323" s="217"/>
      <c r="AP323" s="217"/>
    </row>
    <row r="324" spans="1:42" x14ac:dyDescent="0.25">
      <c r="A324" s="393" t="s">
        <v>98</v>
      </c>
      <c r="B324" s="394"/>
      <c r="C324" s="394"/>
      <c r="D324" s="394"/>
      <c r="E324" s="394"/>
      <c r="F324" s="394"/>
      <c r="G324" s="394"/>
      <c r="H324" s="394"/>
      <c r="I324" s="394"/>
      <c r="J324" s="395"/>
    </row>
    <row r="325" spans="1:42" x14ac:dyDescent="0.25">
      <c r="A325" s="378" t="s">
        <v>160</v>
      </c>
      <c r="B325" s="379"/>
      <c r="C325" s="379"/>
      <c r="D325" s="379"/>
      <c r="E325" s="379"/>
      <c r="F325" s="379"/>
      <c r="G325" s="379"/>
      <c r="H325" s="379"/>
      <c r="I325" s="379"/>
      <c r="J325" s="380"/>
    </row>
    <row r="326" spans="1:42" x14ac:dyDescent="0.25">
      <c r="A326" s="420" t="s">
        <v>246</v>
      </c>
      <c r="B326" s="421"/>
      <c r="C326" s="421"/>
      <c r="D326" s="421"/>
      <c r="E326" s="421"/>
      <c r="F326" s="421"/>
      <c r="G326" s="421"/>
      <c r="H326" s="421"/>
      <c r="I326" s="421"/>
      <c r="J326" s="422"/>
    </row>
    <row r="327" spans="1:42" ht="386.25" customHeight="1" x14ac:dyDescent="0.25">
      <c r="A327" s="362" t="s">
        <v>161</v>
      </c>
      <c r="B327" s="183">
        <f>SUM(B328:B331)</f>
        <v>300000</v>
      </c>
      <c r="C327" s="183">
        <f>SUM(C328:C331)</f>
        <v>128000.1</v>
      </c>
      <c r="D327" s="183">
        <f>C327/B327*100</f>
        <v>42.666699999999999</v>
      </c>
      <c r="E327" s="183">
        <f>SUM(E328:E331)</f>
        <v>128000.1</v>
      </c>
      <c r="F327" s="183">
        <f>E327/B327*100</f>
        <v>42.666699999999999</v>
      </c>
      <c r="G327" s="183">
        <f>SUM(G328:G331)</f>
        <v>83089.599999999991</v>
      </c>
      <c r="H327" s="183">
        <f>G327/B327*100</f>
        <v>27.696533333333328</v>
      </c>
      <c r="I327" s="183">
        <f>B327-G327</f>
        <v>216910.40000000002</v>
      </c>
      <c r="J327" s="390" t="s">
        <v>503</v>
      </c>
    </row>
    <row r="328" spans="1:42" ht="19.5" x14ac:dyDescent="0.25">
      <c r="A328" s="66" t="s">
        <v>0</v>
      </c>
      <c r="B328" s="183">
        <v>0</v>
      </c>
      <c r="C328" s="183">
        <v>0</v>
      </c>
      <c r="D328" s="183">
        <v>0</v>
      </c>
      <c r="E328" s="183">
        <v>0</v>
      </c>
      <c r="F328" s="183">
        <v>0</v>
      </c>
      <c r="G328" s="183">
        <v>0</v>
      </c>
      <c r="H328" s="183">
        <v>0</v>
      </c>
      <c r="I328" s="183">
        <f>B328-G328</f>
        <v>0</v>
      </c>
      <c r="J328" s="391"/>
    </row>
    <row r="329" spans="1:42" ht="19.5" x14ac:dyDescent="0.25">
      <c r="A329" s="366" t="s">
        <v>1</v>
      </c>
      <c r="B329" s="183">
        <v>282000</v>
      </c>
      <c r="C329" s="183">
        <v>120320.1</v>
      </c>
      <c r="D329" s="183">
        <f>C329/B329*100</f>
        <v>42.666702127659576</v>
      </c>
      <c r="E329" s="183">
        <v>120320.1</v>
      </c>
      <c r="F329" s="183">
        <f>E329/B329*100</f>
        <v>42.666702127659576</v>
      </c>
      <c r="G329" s="183">
        <v>78104.2</v>
      </c>
      <c r="H329" s="183">
        <f>G329/B329*100</f>
        <v>27.696524822695036</v>
      </c>
      <c r="I329" s="183">
        <f>B329-G329</f>
        <v>203895.8</v>
      </c>
      <c r="J329" s="391"/>
    </row>
    <row r="330" spans="1:42" x14ac:dyDescent="0.25">
      <c r="A330" s="367" t="s">
        <v>2</v>
      </c>
      <c r="B330" s="184">
        <v>18000</v>
      </c>
      <c r="C330" s="184">
        <v>7680</v>
      </c>
      <c r="D330" s="184">
        <f>C330/B330*100</f>
        <v>42.666666666666671</v>
      </c>
      <c r="E330" s="184">
        <v>7680</v>
      </c>
      <c r="F330" s="184">
        <f>E330/B330*100</f>
        <v>42.666666666666671</v>
      </c>
      <c r="G330" s="184">
        <v>4985.3999999999996</v>
      </c>
      <c r="H330" s="184">
        <f>G330/B330*100</f>
        <v>27.696666666666665</v>
      </c>
      <c r="I330" s="184">
        <f>B330-G330</f>
        <v>13014.6</v>
      </c>
      <c r="J330" s="391"/>
    </row>
    <row r="331" spans="1:42" x14ac:dyDescent="0.25">
      <c r="A331" s="283" t="s">
        <v>3</v>
      </c>
      <c r="B331" s="184">
        <v>0</v>
      </c>
      <c r="C331" s="184">
        <v>0</v>
      </c>
      <c r="D331" s="184">
        <v>0</v>
      </c>
      <c r="E331" s="184">
        <v>0</v>
      </c>
      <c r="F331" s="184">
        <v>0</v>
      </c>
      <c r="G331" s="184">
        <v>0</v>
      </c>
      <c r="H331" s="184">
        <v>0</v>
      </c>
      <c r="I331" s="184">
        <f>B331-G331</f>
        <v>0</v>
      </c>
      <c r="J331" s="392"/>
    </row>
    <row r="332" spans="1:42" x14ac:dyDescent="0.25">
      <c r="A332" s="417" t="s">
        <v>504</v>
      </c>
      <c r="B332" s="418"/>
      <c r="C332" s="418"/>
      <c r="D332" s="418"/>
      <c r="E332" s="418"/>
      <c r="F332" s="418"/>
      <c r="G332" s="418"/>
      <c r="H332" s="418"/>
      <c r="I332" s="418"/>
      <c r="J332" s="419"/>
    </row>
    <row r="333" spans="1:42" s="34" customFormat="1" x14ac:dyDescent="0.25">
      <c r="A333" s="377" t="s">
        <v>141</v>
      </c>
      <c r="B333" s="399"/>
      <c r="C333" s="399"/>
      <c r="D333" s="399"/>
      <c r="E333" s="399"/>
      <c r="F333" s="399"/>
      <c r="G333" s="399"/>
      <c r="H333" s="399"/>
      <c r="I333" s="399"/>
      <c r="J333" s="400"/>
      <c r="K333" s="201"/>
      <c r="L333" s="201"/>
      <c r="M333" s="201"/>
      <c r="N333" s="201"/>
      <c r="O333" s="201"/>
      <c r="P333" s="201"/>
      <c r="Q333" s="201"/>
      <c r="R333" s="201"/>
      <c r="S333" s="201"/>
      <c r="T333" s="201"/>
      <c r="U333" s="201"/>
      <c r="V333" s="201"/>
      <c r="W333" s="201"/>
      <c r="X333" s="201"/>
      <c r="Y333" s="201"/>
      <c r="Z333" s="201"/>
      <c r="AA333" s="201"/>
      <c r="AB333" s="201"/>
      <c r="AC333" s="201"/>
      <c r="AD333" s="201"/>
      <c r="AE333" s="201"/>
      <c r="AF333" s="201"/>
      <c r="AG333" s="201"/>
      <c r="AH333" s="201"/>
      <c r="AI333" s="201"/>
      <c r="AJ333" s="201"/>
      <c r="AK333" s="201"/>
      <c r="AL333" s="201"/>
      <c r="AM333" s="201"/>
      <c r="AN333" s="201"/>
      <c r="AO333" s="201"/>
      <c r="AP333" s="201"/>
    </row>
    <row r="334" spans="1:42" s="34" customFormat="1" x14ac:dyDescent="0.25">
      <c r="A334" s="412" t="s">
        <v>468</v>
      </c>
      <c r="B334" s="413"/>
      <c r="C334" s="413"/>
      <c r="D334" s="413"/>
      <c r="E334" s="413"/>
      <c r="F334" s="413"/>
      <c r="G334" s="413"/>
      <c r="H334" s="413"/>
      <c r="I334" s="413"/>
      <c r="J334" s="414"/>
      <c r="K334" s="201"/>
      <c r="L334" s="201"/>
      <c r="M334" s="201"/>
      <c r="N334" s="201"/>
      <c r="O334" s="201"/>
      <c r="P334" s="201"/>
      <c r="Q334" s="201"/>
      <c r="R334" s="201"/>
      <c r="S334" s="201"/>
      <c r="T334" s="201"/>
      <c r="U334" s="201"/>
      <c r="V334" s="201"/>
      <c r="W334" s="201"/>
      <c r="X334" s="201"/>
      <c r="Y334" s="201"/>
      <c r="Z334" s="201"/>
      <c r="AA334" s="201"/>
      <c r="AB334" s="201"/>
      <c r="AC334" s="201"/>
      <c r="AD334" s="201"/>
      <c r="AE334" s="201"/>
      <c r="AF334" s="201"/>
      <c r="AG334" s="201"/>
      <c r="AH334" s="201"/>
      <c r="AI334" s="201"/>
      <c r="AJ334" s="201"/>
      <c r="AK334" s="201"/>
      <c r="AL334" s="201"/>
      <c r="AM334" s="201"/>
      <c r="AN334" s="201"/>
      <c r="AO334" s="201"/>
      <c r="AP334" s="201"/>
    </row>
    <row r="335" spans="1:42" s="34" customFormat="1" x14ac:dyDescent="0.25">
      <c r="A335" s="396" t="s">
        <v>239</v>
      </c>
      <c r="B335" s="397"/>
      <c r="C335" s="397"/>
      <c r="D335" s="397"/>
      <c r="E335" s="397"/>
      <c r="F335" s="397"/>
      <c r="G335" s="397"/>
      <c r="H335" s="397"/>
      <c r="I335" s="397"/>
      <c r="J335" s="398"/>
      <c r="K335" s="201"/>
      <c r="L335" s="201"/>
      <c r="M335" s="201"/>
      <c r="N335" s="201"/>
      <c r="O335" s="201"/>
      <c r="P335" s="201"/>
      <c r="Q335" s="201"/>
      <c r="R335" s="201"/>
      <c r="S335" s="201"/>
      <c r="T335" s="201"/>
      <c r="U335" s="201"/>
      <c r="V335" s="201"/>
      <c r="W335" s="201"/>
      <c r="X335" s="201"/>
      <c r="Y335" s="201"/>
      <c r="Z335" s="201"/>
      <c r="AA335" s="201"/>
      <c r="AB335" s="201"/>
      <c r="AC335" s="201"/>
      <c r="AD335" s="201"/>
      <c r="AE335" s="201"/>
      <c r="AF335" s="201"/>
      <c r="AG335" s="201"/>
      <c r="AH335" s="201"/>
      <c r="AI335" s="201"/>
      <c r="AJ335" s="201"/>
      <c r="AK335" s="201"/>
      <c r="AL335" s="201"/>
      <c r="AM335" s="201"/>
      <c r="AN335" s="201"/>
      <c r="AO335" s="201"/>
      <c r="AP335" s="201"/>
    </row>
    <row r="336" spans="1:42" ht="248.25" customHeight="1" x14ac:dyDescent="0.25">
      <c r="A336" s="271" t="s">
        <v>68</v>
      </c>
      <c r="B336" s="183">
        <f>SUM(B337:B340)</f>
        <v>2.6</v>
      </c>
      <c r="C336" s="183">
        <f>SUM(C337:C340)</f>
        <v>2.6</v>
      </c>
      <c r="D336" s="183">
        <f>C336/B336*100</f>
        <v>100</v>
      </c>
      <c r="E336" s="183">
        <f>SUM(E337:E340)</f>
        <v>2.6</v>
      </c>
      <c r="F336" s="183">
        <f>E336/B336*100</f>
        <v>100</v>
      </c>
      <c r="G336" s="183">
        <f>SUM(G337:G340)</f>
        <v>2.6</v>
      </c>
      <c r="H336" s="183">
        <f>G336/B336*100</f>
        <v>100</v>
      </c>
      <c r="I336" s="183">
        <f>B336-G336</f>
        <v>0</v>
      </c>
      <c r="J336" s="390" t="s">
        <v>505</v>
      </c>
      <c r="K336" s="342"/>
    </row>
    <row r="337" spans="1:42" ht="19.5" x14ac:dyDescent="0.25">
      <c r="A337" s="282" t="s">
        <v>0</v>
      </c>
      <c r="B337" s="183">
        <v>0</v>
      </c>
      <c r="C337" s="183">
        <v>0</v>
      </c>
      <c r="D337" s="183">
        <v>0</v>
      </c>
      <c r="E337" s="183">
        <v>0</v>
      </c>
      <c r="F337" s="183">
        <v>0</v>
      </c>
      <c r="G337" s="183">
        <v>0</v>
      </c>
      <c r="H337" s="183">
        <v>0</v>
      </c>
      <c r="I337" s="183">
        <f>B337-G337</f>
        <v>0</v>
      </c>
      <c r="J337" s="391"/>
    </row>
    <row r="338" spans="1:42" ht="19.5" x14ac:dyDescent="0.25">
      <c r="A338" s="66" t="s">
        <v>1</v>
      </c>
      <c r="B338" s="183">
        <v>2.6</v>
      </c>
      <c r="C338" s="183">
        <v>2.6</v>
      </c>
      <c r="D338" s="183">
        <f>C338/B338*100</f>
        <v>100</v>
      </c>
      <c r="E338" s="183">
        <v>2.6</v>
      </c>
      <c r="F338" s="183">
        <f>E338/B338*100</f>
        <v>100</v>
      </c>
      <c r="G338" s="183">
        <v>2.6</v>
      </c>
      <c r="H338" s="183">
        <f>G338/B338*100</f>
        <v>100</v>
      </c>
      <c r="I338" s="183">
        <f>B338-G338</f>
        <v>0</v>
      </c>
      <c r="J338" s="391"/>
    </row>
    <row r="339" spans="1:42" x14ac:dyDescent="0.25">
      <c r="A339" s="283" t="s">
        <v>2</v>
      </c>
      <c r="B339" s="184">
        <v>0</v>
      </c>
      <c r="C339" s="184">
        <v>0</v>
      </c>
      <c r="D339" s="184">
        <v>0</v>
      </c>
      <c r="E339" s="184">
        <v>0</v>
      </c>
      <c r="F339" s="184">
        <v>0</v>
      </c>
      <c r="G339" s="184">
        <v>0</v>
      </c>
      <c r="H339" s="184">
        <v>0</v>
      </c>
      <c r="I339" s="184">
        <f>B339-G339</f>
        <v>0</v>
      </c>
      <c r="J339" s="391"/>
    </row>
    <row r="340" spans="1:42" x14ac:dyDescent="0.25">
      <c r="A340" s="283" t="s">
        <v>3</v>
      </c>
      <c r="B340" s="184">
        <v>0</v>
      </c>
      <c r="C340" s="184">
        <v>0</v>
      </c>
      <c r="D340" s="184">
        <v>0</v>
      </c>
      <c r="E340" s="184">
        <v>0</v>
      </c>
      <c r="F340" s="184">
        <v>0</v>
      </c>
      <c r="G340" s="184">
        <v>0</v>
      </c>
      <c r="H340" s="184">
        <v>0</v>
      </c>
      <c r="I340" s="184">
        <f>B340-G340</f>
        <v>0</v>
      </c>
      <c r="J340" s="392"/>
    </row>
    <row r="341" spans="1:42" s="275" customFormat="1" x14ac:dyDescent="0.25">
      <c r="A341" s="387" t="s">
        <v>240</v>
      </c>
      <c r="B341" s="388"/>
      <c r="C341" s="388"/>
      <c r="D341" s="388"/>
      <c r="E341" s="388"/>
      <c r="F341" s="388"/>
      <c r="G341" s="388"/>
      <c r="H341" s="388"/>
      <c r="I341" s="388"/>
      <c r="J341" s="389"/>
      <c r="K341" s="274"/>
      <c r="L341" s="274"/>
      <c r="M341" s="274"/>
      <c r="N341" s="274"/>
      <c r="O341" s="274"/>
      <c r="P341" s="274"/>
      <c r="Q341" s="274"/>
      <c r="R341" s="274"/>
      <c r="S341" s="274"/>
      <c r="T341" s="274"/>
      <c r="U341" s="274"/>
      <c r="V341" s="274"/>
      <c r="W341" s="274"/>
      <c r="X341" s="274"/>
      <c r="Y341" s="274"/>
      <c r="Z341" s="274"/>
      <c r="AA341" s="274"/>
      <c r="AB341" s="274"/>
      <c r="AC341" s="274"/>
      <c r="AD341" s="274"/>
      <c r="AE341" s="274"/>
      <c r="AF341" s="274"/>
      <c r="AG341" s="274"/>
      <c r="AH341" s="274"/>
      <c r="AI341" s="274"/>
      <c r="AJ341" s="274"/>
      <c r="AK341" s="274"/>
      <c r="AL341" s="274"/>
      <c r="AM341" s="274"/>
      <c r="AN341" s="274"/>
      <c r="AO341" s="274"/>
      <c r="AP341" s="274"/>
    </row>
    <row r="342" spans="1:42" s="310" customFormat="1" x14ac:dyDescent="0.25">
      <c r="A342" s="384" t="s">
        <v>506</v>
      </c>
      <c r="B342" s="385"/>
      <c r="C342" s="385"/>
      <c r="D342" s="385"/>
      <c r="E342" s="385"/>
      <c r="F342" s="385"/>
      <c r="G342" s="385"/>
      <c r="H342" s="385"/>
      <c r="I342" s="385"/>
      <c r="J342" s="386"/>
      <c r="K342" s="309"/>
      <c r="L342" s="309"/>
      <c r="M342" s="309"/>
      <c r="N342" s="309"/>
      <c r="O342" s="309"/>
      <c r="P342" s="309"/>
      <c r="Q342" s="309"/>
      <c r="R342" s="309"/>
      <c r="S342" s="309"/>
      <c r="T342" s="309"/>
      <c r="U342" s="309"/>
      <c r="V342" s="309"/>
      <c r="W342" s="309"/>
      <c r="X342" s="309"/>
      <c r="Y342" s="309"/>
      <c r="Z342" s="309"/>
      <c r="AA342" s="309"/>
      <c r="AB342" s="309"/>
      <c r="AC342" s="309"/>
      <c r="AD342" s="309"/>
      <c r="AE342" s="309"/>
      <c r="AF342" s="309"/>
      <c r="AG342" s="309"/>
      <c r="AH342" s="309"/>
      <c r="AI342" s="309"/>
      <c r="AJ342" s="309"/>
      <c r="AK342" s="309"/>
      <c r="AL342" s="309"/>
      <c r="AM342" s="309"/>
      <c r="AN342" s="309"/>
      <c r="AO342" s="309"/>
      <c r="AP342" s="309"/>
    </row>
    <row r="343" spans="1:42" s="92" customFormat="1" x14ac:dyDescent="0.25">
      <c r="A343" s="393" t="s">
        <v>155</v>
      </c>
      <c r="B343" s="394"/>
      <c r="C343" s="394"/>
      <c r="D343" s="394"/>
      <c r="E343" s="394"/>
      <c r="F343" s="394"/>
      <c r="G343" s="394"/>
      <c r="H343" s="394"/>
      <c r="I343" s="394"/>
      <c r="J343" s="395"/>
      <c r="K343" s="216"/>
      <c r="L343" s="216"/>
      <c r="M343" s="216"/>
      <c r="N343" s="216"/>
      <c r="O343" s="216"/>
      <c r="P343" s="216"/>
      <c r="Q343" s="216"/>
      <c r="R343" s="216"/>
      <c r="S343" s="216"/>
      <c r="T343" s="216"/>
      <c r="U343" s="216"/>
      <c r="V343" s="216"/>
      <c r="W343" s="216"/>
      <c r="X343" s="216"/>
      <c r="Y343" s="216"/>
      <c r="Z343" s="216"/>
      <c r="AA343" s="216"/>
      <c r="AB343" s="216"/>
      <c r="AC343" s="216"/>
      <c r="AD343" s="216"/>
      <c r="AE343" s="216"/>
      <c r="AF343" s="216"/>
      <c r="AG343" s="216"/>
      <c r="AH343" s="216"/>
      <c r="AI343" s="216"/>
      <c r="AJ343" s="216"/>
      <c r="AK343" s="216"/>
      <c r="AL343" s="216"/>
      <c r="AM343" s="216"/>
      <c r="AN343" s="216"/>
      <c r="AO343" s="216"/>
      <c r="AP343" s="216"/>
    </row>
    <row r="344" spans="1:42" s="344" customFormat="1" x14ac:dyDescent="0.25">
      <c r="A344" s="378" t="s">
        <v>113</v>
      </c>
      <c r="B344" s="379"/>
      <c r="C344" s="379"/>
      <c r="D344" s="379"/>
      <c r="E344" s="379"/>
      <c r="F344" s="379"/>
      <c r="G344" s="379"/>
      <c r="H344" s="379"/>
      <c r="I344" s="379"/>
      <c r="J344" s="380"/>
      <c r="K344" s="343"/>
      <c r="L344" s="343"/>
      <c r="M344" s="343"/>
      <c r="N344" s="343"/>
      <c r="O344" s="343"/>
      <c r="P344" s="343"/>
      <c r="Q344" s="343"/>
      <c r="R344" s="343"/>
      <c r="S344" s="343"/>
      <c r="T344" s="343"/>
      <c r="U344" s="343"/>
      <c r="V344" s="343"/>
      <c r="W344" s="343"/>
      <c r="X344" s="343"/>
      <c r="Y344" s="343"/>
      <c r="Z344" s="343"/>
      <c r="AA344" s="343"/>
      <c r="AB344" s="343"/>
      <c r="AC344" s="343"/>
      <c r="AD344" s="343"/>
      <c r="AE344" s="343"/>
      <c r="AF344" s="343"/>
      <c r="AG344" s="343"/>
      <c r="AH344" s="343"/>
      <c r="AI344" s="343"/>
      <c r="AJ344" s="343"/>
      <c r="AK344" s="343"/>
      <c r="AL344" s="343"/>
      <c r="AM344" s="343"/>
      <c r="AN344" s="343"/>
      <c r="AO344" s="343"/>
      <c r="AP344" s="343"/>
    </row>
    <row r="345" spans="1:42" s="310" customFormat="1" x14ac:dyDescent="0.25">
      <c r="A345" s="420" t="s">
        <v>241</v>
      </c>
      <c r="B345" s="421"/>
      <c r="C345" s="421"/>
      <c r="D345" s="421"/>
      <c r="E345" s="421"/>
      <c r="F345" s="421"/>
      <c r="G345" s="421"/>
      <c r="H345" s="421"/>
      <c r="I345" s="421"/>
      <c r="J345" s="422"/>
      <c r="K345" s="309"/>
      <c r="L345" s="309"/>
      <c r="M345" s="309"/>
      <c r="N345" s="309"/>
      <c r="O345" s="309"/>
      <c r="P345" s="309"/>
      <c r="Q345" s="309"/>
      <c r="R345" s="309"/>
      <c r="S345" s="309"/>
      <c r="T345" s="309"/>
      <c r="U345" s="309"/>
      <c r="V345" s="309"/>
      <c r="W345" s="309"/>
      <c r="X345" s="309"/>
      <c r="Y345" s="309"/>
      <c r="Z345" s="309"/>
      <c r="AA345" s="309"/>
      <c r="AB345" s="309"/>
      <c r="AC345" s="309"/>
      <c r="AD345" s="309"/>
      <c r="AE345" s="309"/>
      <c r="AF345" s="309"/>
      <c r="AG345" s="309"/>
      <c r="AH345" s="309"/>
      <c r="AI345" s="309"/>
      <c r="AJ345" s="309"/>
      <c r="AK345" s="309"/>
      <c r="AL345" s="309"/>
      <c r="AM345" s="309"/>
      <c r="AN345" s="309"/>
      <c r="AO345" s="309"/>
      <c r="AP345" s="309"/>
    </row>
    <row r="346" spans="1:42" ht="81.75" customHeight="1" x14ac:dyDescent="0.25">
      <c r="A346" s="271" t="s">
        <v>472</v>
      </c>
      <c r="B346" s="183">
        <f>SUM(B347:B350)</f>
        <v>3203</v>
      </c>
      <c r="C346" s="183">
        <f>SUM(C347:C350)</f>
        <v>2930</v>
      </c>
      <c r="D346" s="183">
        <f>C346/B346*100</f>
        <v>91.476740555729009</v>
      </c>
      <c r="E346" s="183">
        <f>SUM(E347:E350)</f>
        <v>2912.6000000000004</v>
      </c>
      <c r="F346" s="183">
        <f>E346/B346*100</f>
        <v>90.933499843896357</v>
      </c>
      <c r="G346" s="183">
        <f>SUM(G347:G350)</f>
        <v>2912.6000000000004</v>
      </c>
      <c r="H346" s="183">
        <f>G346/B346*100</f>
        <v>90.933499843896357</v>
      </c>
      <c r="I346" s="183">
        <f>B346-G346</f>
        <v>290.39999999999964</v>
      </c>
      <c r="J346" s="390" t="s">
        <v>541</v>
      </c>
    </row>
    <row r="347" spans="1:42" ht="19.5" x14ac:dyDescent="0.25">
      <c r="A347" s="282" t="s">
        <v>0</v>
      </c>
      <c r="B347" s="183">
        <v>0</v>
      </c>
      <c r="C347" s="183">
        <v>0</v>
      </c>
      <c r="D347" s="183">
        <v>0</v>
      </c>
      <c r="E347" s="183">
        <v>0</v>
      </c>
      <c r="F347" s="183">
        <v>0</v>
      </c>
      <c r="G347" s="183">
        <v>0</v>
      </c>
      <c r="H347" s="183">
        <v>0</v>
      </c>
      <c r="I347" s="183">
        <f>B347-G347</f>
        <v>0</v>
      </c>
      <c r="J347" s="391"/>
    </row>
    <row r="348" spans="1:42" ht="19.5" x14ac:dyDescent="0.25">
      <c r="A348" s="66" t="s">
        <v>1</v>
      </c>
      <c r="B348" s="183">
        <v>3010.8</v>
      </c>
      <c r="C348" s="183">
        <v>2737.8</v>
      </c>
      <c r="D348" s="183">
        <f>C348/B348*100</f>
        <v>90.932642487046635</v>
      </c>
      <c r="E348" s="183">
        <v>2737.8</v>
      </c>
      <c r="F348" s="183">
        <f>E348/B348*100</f>
        <v>90.932642487046635</v>
      </c>
      <c r="G348" s="183">
        <v>2737.8</v>
      </c>
      <c r="H348" s="183">
        <f>G348/B348*100</f>
        <v>90.932642487046635</v>
      </c>
      <c r="I348" s="183">
        <f>B348-G348</f>
        <v>273</v>
      </c>
      <c r="J348" s="391"/>
    </row>
    <row r="349" spans="1:42" x14ac:dyDescent="0.25">
      <c r="A349" s="283" t="s">
        <v>2</v>
      </c>
      <c r="B349" s="184">
        <v>192.2</v>
      </c>
      <c r="C349" s="184">
        <v>192.2</v>
      </c>
      <c r="D349" s="184">
        <f>C349/B349*100</f>
        <v>100</v>
      </c>
      <c r="E349" s="184">
        <v>174.8</v>
      </c>
      <c r="F349" s="184">
        <f>E349/B349*100</f>
        <v>90.946930280957346</v>
      </c>
      <c r="G349" s="184">
        <v>174.8</v>
      </c>
      <c r="H349" s="184">
        <f>G349/B349*100</f>
        <v>90.946930280957346</v>
      </c>
      <c r="I349" s="184">
        <f>B349-G349</f>
        <v>17.399999999999977</v>
      </c>
      <c r="J349" s="391"/>
    </row>
    <row r="350" spans="1:42" x14ac:dyDescent="0.25">
      <c r="A350" s="283" t="s">
        <v>3</v>
      </c>
      <c r="B350" s="184">
        <v>0</v>
      </c>
      <c r="C350" s="184">
        <v>0</v>
      </c>
      <c r="D350" s="184">
        <v>0</v>
      </c>
      <c r="E350" s="184">
        <v>0</v>
      </c>
      <c r="F350" s="184">
        <v>0</v>
      </c>
      <c r="G350" s="184">
        <v>0</v>
      </c>
      <c r="H350" s="184">
        <v>0</v>
      </c>
      <c r="I350" s="184">
        <f>B350-G350</f>
        <v>0</v>
      </c>
      <c r="J350" s="392"/>
    </row>
    <row r="351" spans="1:42" s="346" customFormat="1" x14ac:dyDescent="0.3">
      <c r="A351" s="387" t="s">
        <v>242</v>
      </c>
      <c r="B351" s="388"/>
      <c r="C351" s="388"/>
      <c r="D351" s="388"/>
      <c r="E351" s="388"/>
      <c r="F351" s="388"/>
      <c r="G351" s="388"/>
      <c r="H351" s="388"/>
      <c r="I351" s="388"/>
      <c r="J351" s="389"/>
      <c r="K351" s="345"/>
      <c r="L351" s="345"/>
      <c r="M351" s="345"/>
      <c r="N351" s="345"/>
      <c r="O351" s="345"/>
      <c r="P351" s="345"/>
      <c r="Q351" s="345"/>
      <c r="R351" s="345"/>
      <c r="S351" s="345"/>
      <c r="T351" s="345"/>
      <c r="U351" s="345"/>
      <c r="V351" s="345"/>
      <c r="W351" s="345"/>
      <c r="X351" s="345"/>
      <c r="Y351" s="345"/>
      <c r="Z351" s="345"/>
      <c r="AA351" s="345"/>
      <c r="AB351" s="345"/>
      <c r="AC351" s="345"/>
      <c r="AD351" s="345"/>
      <c r="AE351" s="345"/>
      <c r="AF351" s="345"/>
      <c r="AG351" s="345"/>
      <c r="AH351" s="345"/>
      <c r="AI351" s="345"/>
      <c r="AJ351" s="345"/>
      <c r="AK351" s="345"/>
      <c r="AL351" s="345"/>
      <c r="AM351" s="345"/>
      <c r="AN351" s="345"/>
      <c r="AO351" s="345"/>
      <c r="AP351" s="345"/>
    </row>
    <row r="352" spans="1:42" s="348" customFormat="1" x14ac:dyDescent="0.3">
      <c r="A352" s="384" t="s">
        <v>507</v>
      </c>
      <c r="B352" s="385"/>
      <c r="C352" s="385"/>
      <c r="D352" s="385"/>
      <c r="E352" s="385"/>
      <c r="F352" s="385"/>
      <c r="G352" s="385"/>
      <c r="H352" s="385"/>
      <c r="I352" s="385"/>
      <c r="J352" s="386"/>
      <c r="K352" s="347"/>
      <c r="L352" s="347"/>
      <c r="M352" s="347"/>
      <c r="N352" s="347"/>
      <c r="O352" s="347"/>
      <c r="P352" s="347"/>
      <c r="Q352" s="347"/>
      <c r="R352" s="347"/>
      <c r="S352" s="347"/>
      <c r="T352" s="347"/>
      <c r="U352" s="347"/>
      <c r="V352" s="347"/>
      <c r="W352" s="347"/>
      <c r="X352" s="347"/>
      <c r="Y352" s="347"/>
      <c r="Z352" s="347"/>
      <c r="AA352" s="347"/>
      <c r="AB352" s="347"/>
      <c r="AC352" s="347"/>
      <c r="AD352" s="347"/>
      <c r="AE352" s="347"/>
      <c r="AF352" s="347"/>
      <c r="AG352" s="347"/>
      <c r="AH352" s="347"/>
      <c r="AI352" s="347"/>
      <c r="AJ352" s="347"/>
      <c r="AK352" s="347"/>
      <c r="AL352" s="347"/>
      <c r="AM352" s="347"/>
      <c r="AN352" s="347"/>
      <c r="AO352" s="347"/>
      <c r="AP352" s="347"/>
    </row>
    <row r="353" spans="1:42" s="92" customFormat="1" x14ac:dyDescent="0.25">
      <c r="A353" s="377" t="s">
        <v>155</v>
      </c>
      <c r="B353" s="399"/>
      <c r="C353" s="399"/>
      <c r="D353" s="399"/>
      <c r="E353" s="399"/>
      <c r="F353" s="399"/>
      <c r="G353" s="399"/>
      <c r="H353" s="399"/>
      <c r="I353" s="399"/>
      <c r="J353" s="400"/>
      <c r="K353" s="216"/>
      <c r="L353" s="216"/>
      <c r="M353" s="216"/>
      <c r="N353" s="216"/>
      <c r="O353" s="216"/>
      <c r="P353" s="216"/>
      <c r="Q353" s="216"/>
      <c r="R353" s="216"/>
      <c r="S353" s="216"/>
      <c r="T353" s="216"/>
      <c r="U353" s="216"/>
      <c r="V353" s="216"/>
      <c r="W353" s="216"/>
      <c r="X353" s="216"/>
      <c r="Y353" s="216"/>
      <c r="Z353" s="216"/>
      <c r="AA353" s="216"/>
      <c r="AB353" s="216"/>
      <c r="AC353" s="216"/>
      <c r="AD353" s="216"/>
      <c r="AE353" s="216"/>
      <c r="AF353" s="216"/>
      <c r="AG353" s="216"/>
      <c r="AH353" s="216"/>
      <c r="AI353" s="216"/>
      <c r="AJ353" s="216"/>
      <c r="AK353" s="216"/>
      <c r="AL353" s="216"/>
      <c r="AM353" s="216"/>
      <c r="AN353" s="216"/>
      <c r="AO353" s="216"/>
      <c r="AP353" s="216"/>
    </row>
    <row r="354" spans="1:42" s="22" customFormat="1" x14ac:dyDescent="0.25">
      <c r="A354" s="378" t="s">
        <v>269</v>
      </c>
      <c r="B354" s="379"/>
      <c r="C354" s="379"/>
      <c r="D354" s="379"/>
      <c r="E354" s="379"/>
      <c r="F354" s="379"/>
      <c r="G354" s="379"/>
      <c r="H354" s="379"/>
      <c r="I354" s="379"/>
      <c r="J354" s="380"/>
      <c r="K354" s="217"/>
      <c r="L354" s="217"/>
      <c r="M354" s="217"/>
      <c r="N354" s="217"/>
      <c r="O354" s="217"/>
      <c r="P354" s="217"/>
      <c r="Q354" s="217"/>
      <c r="R354" s="217"/>
      <c r="S354" s="217"/>
      <c r="T354" s="217"/>
      <c r="U354" s="217"/>
      <c r="V354" s="217"/>
      <c r="W354" s="217"/>
      <c r="X354" s="217"/>
      <c r="Y354" s="217"/>
      <c r="Z354" s="217"/>
      <c r="AA354" s="217"/>
      <c r="AB354" s="217"/>
      <c r="AC354" s="217"/>
      <c r="AD354" s="217"/>
      <c r="AE354" s="217"/>
      <c r="AF354" s="217"/>
      <c r="AG354" s="217"/>
      <c r="AH354" s="217"/>
      <c r="AI354" s="217"/>
      <c r="AJ354" s="217"/>
      <c r="AK354" s="217"/>
      <c r="AL354" s="217"/>
      <c r="AM354" s="217"/>
      <c r="AN354" s="217"/>
      <c r="AO354" s="217"/>
      <c r="AP354" s="217"/>
    </row>
    <row r="355" spans="1:42" s="22" customFormat="1" x14ac:dyDescent="0.25">
      <c r="A355" s="396" t="s">
        <v>256</v>
      </c>
      <c r="B355" s="397"/>
      <c r="C355" s="397"/>
      <c r="D355" s="397"/>
      <c r="E355" s="397"/>
      <c r="F355" s="397"/>
      <c r="G355" s="397"/>
      <c r="H355" s="397"/>
      <c r="I355" s="397"/>
      <c r="J355" s="398"/>
      <c r="K355" s="217"/>
      <c r="L355" s="217"/>
      <c r="M355" s="217"/>
      <c r="N355" s="217"/>
      <c r="O355" s="217"/>
      <c r="P355" s="217"/>
      <c r="Q355" s="217"/>
      <c r="R355" s="217"/>
      <c r="S355" s="217"/>
      <c r="T355" s="217"/>
      <c r="U355" s="217"/>
      <c r="V355" s="217"/>
      <c r="W355" s="217"/>
      <c r="X355" s="217"/>
      <c r="Y355" s="217"/>
      <c r="Z355" s="217"/>
      <c r="AA355" s="217"/>
      <c r="AB355" s="217"/>
      <c r="AC355" s="217"/>
      <c r="AD355" s="217"/>
      <c r="AE355" s="217"/>
      <c r="AF355" s="217"/>
      <c r="AG355" s="217"/>
      <c r="AH355" s="217"/>
      <c r="AI355" s="217"/>
      <c r="AJ355" s="217"/>
      <c r="AK355" s="217"/>
      <c r="AL355" s="217"/>
      <c r="AM355" s="217"/>
      <c r="AN355" s="217"/>
      <c r="AO355" s="217"/>
      <c r="AP355" s="217"/>
    </row>
    <row r="356" spans="1:42" ht="112.5" customHeight="1" x14ac:dyDescent="0.25">
      <c r="A356" s="271" t="s">
        <v>387</v>
      </c>
      <c r="B356" s="183">
        <f>SUM(B357:B360)</f>
        <v>3757.4</v>
      </c>
      <c r="C356" s="183">
        <f>SUM(C357:C360)</f>
        <v>1103.4000000000001</v>
      </c>
      <c r="D356" s="183">
        <f>C356/B356*100</f>
        <v>29.366050992707727</v>
      </c>
      <c r="E356" s="183">
        <f>SUM(E357:E360)</f>
        <v>1103.4000000000001</v>
      </c>
      <c r="F356" s="183">
        <f>E356/B356*100</f>
        <v>29.366050992707727</v>
      </c>
      <c r="G356" s="183">
        <f>SUM(G357:G360)</f>
        <v>1103.4000000000001</v>
      </c>
      <c r="H356" s="183">
        <f>G356/B356*100</f>
        <v>29.366050992707727</v>
      </c>
      <c r="I356" s="183">
        <f t="shared" ref="I356:I360" si="60">B356-G356</f>
        <v>2654</v>
      </c>
      <c r="J356" s="390" t="s">
        <v>508</v>
      </c>
    </row>
    <row r="357" spans="1:42" ht="18" customHeight="1" x14ac:dyDescent="0.25">
      <c r="A357" s="282" t="s">
        <v>0</v>
      </c>
      <c r="B357" s="183">
        <v>0</v>
      </c>
      <c r="C357" s="183">
        <v>0</v>
      </c>
      <c r="D357" s="183">
        <v>0</v>
      </c>
      <c r="E357" s="183">
        <v>0</v>
      </c>
      <c r="F357" s="183">
        <v>0</v>
      </c>
      <c r="G357" s="183">
        <v>0</v>
      </c>
      <c r="H357" s="183">
        <v>0</v>
      </c>
      <c r="I357" s="183">
        <f t="shared" si="60"/>
        <v>0</v>
      </c>
      <c r="J357" s="391"/>
    </row>
    <row r="358" spans="1:42" ht="18" customHeight="1" x14ac:dyDescent="0.25">
      <c r="A358" s="66" t="s">
        <v>1</v>
      </c>
      <c r="B358" s="183">
        <v>3757.4</v>
      </c>
      <c r="C358" s="183">
        <v>1103.4000000000001</v>
      </c>
      <c r="D358" s="183">
        <f>C358/B358*100</f>
        <v>29.366050992707727</v>
      </c>
      <c r="E358" s="183">
        <v>1103.4000000000001</v>
      </c>
      <c r="F358" s="183">
        <f>E358/B358*100</f>
        <v>29.366050992707727</v>
      </c>
      <c r="G358" s="183">
        <v>1103.4000000000001</v>
      </c>
      <c r="H358" s="183">
        <f>G358/B358*100</f>
        <v>29.366050992707727</v>
      </c>
      <c r="I358" s="183">
        <f t="shared" si="60"/>
        <v>2654</v>
      </c>
      <c r="J358" s="391"/>
    </row>
    <row r="359" spans="1:42" ht="18" customHeight="1" x14ac:dyDescent="0.25">
      <c r="A359" s="283" t="s">
        <v>2</v>
      </c>
      <c r="B359" s="184">
        <v>0</v>
      </c>
      <c r="C359" s="184">
        <v>0</v>
      </c>
      <c r="D359" s="184">
        <v>0</v>
      </c>
      <c r="E359" s="184">
        <v>0</v>
      </c>
      <c r="F359" s="184">
        <v>0</v>
      </c>
      <c r="G359" s="184">
        <v>0</v>
      </c>
      <c r="H359" s="184">
        <v>0</v>
      </c>
      <c r="I359" s="184">
        <f t="shared" si="60"/>
        <v>0</v>
      </c>
      <c r="J359" s="391"/>
    </row>
    <row r="360" spans="1:42" ht="18" customHeight="1" x14ac:dyDescent="0.25">
      <c r="A360" s="283" t="s">
        <v>3</v>
      </c>
      <c r="B360" s="184">
        <v>0</v>
      </c>
      <c r="C360" s="184">
        <v>0</v>
      </c>
      <c r="D360" s="184">
        <v>0</v>
      </c>
      <c r="E360" s="184">
        <v>0</v>
      </c>
      <c r="F360" s="184">
        <v>0</v>
      </c>
      <c r="G360" s="184">
        <v>0</v>
      </c>
      <c r="H360" s="184">
        <v>0</v>
      </c>
      <c r="I360" s="184">
        <f t="shared" si="60"/>
        <v>0</v>
      </c>
      <c r="J360" s="392"/>
    </row>
    <row r="361" spans="1:42" s="350" customFormat="1" ht="18" customHeight="1" x14ac:dyDescent="0.25">
      <c r="A361" s="433" t="s">
        <v>244</v>
      </c>
      <c r="B361" s="434"/>
      <c r="C361" s="434"/>
      <c r="D361" s="434"/>
      <c r="E361" s="434"/>
      <c r="F361" s="434"/>
      <c r="G361" s="434"/>
      <c r="H361" s="434"/>
      <c r="I361" s="434"/>
      <c r="J361" s="435"/>
      <c r="K361" s="349"/>
      <c r="L361" s="349"/>
      <c r="M361" s="349"/>
      <c r="N361" s="349"/>
      <c r="O361" s="349"/>
      <c r="P361" s="349"/>
      <c r="Q361" s="349"/>
      <c r="R361" s="349"/>
      <c r="S361" s="349"/>
      <c r="T361" s="349"/>
      <c r="U361" s="349"/>
      <c r="V361" s="349"/>
      <c r="W361" s="349"/>
      <c r="X361" s="349"/>
      <c r="Y361" s="349"/>
      <c r="Z361" s="349"/>
      <c r="AA361" s="349"/>
      <c r="AB361" s="349"/>
      <c r="AC361" s="349"/>
      <c r="AD361" s="349"/>
      <c r="AE361" s="349"/>
      <c r="AF361" s="349"/>
      <c r="AG361" s="349"/>
      <c r="AH361" s="349"/>
      <c r="AI361" s="349"/>
      <c r="AJ361" s="349"/>
      <c r="AK361" s="349"/>
      <c r="AL361" s="349"/>
      <c r="AM361" s="349"/>
      <c r="AN361" s="349"/>
      <c r="AO361" s="349"/>
      <c r="AP361" s="349"/>
    </row>
    <row r="362" spans="1:42" ht="18" customHeight="1" x14ac:dyDescent="0.25">
      <c r="A362" s="384" t="s">
        <v>103</v>
      </c>
      <c r="B362" s="385"/>
      <c r="C362" s="385"/>
      <c r="D362" s="385"/>
      <c r="E362" s="385"/>
      <c r="F362" s="385"/>
      <c r="G362" s="385"/>
      <c r="H362" s="385"/>
      <c r="I362" s="385"/>
      <c r="J362" s="386"/>
    </row>
    <row r="363" spans="1:42" ht="18" customHeight="1" x14ac:dyDescent="0.25">
      <c r="A363" s="377" t="s">
        <v>153</v>
      </c>
      <c r="B363" s="399"/>
      <c r="C363" s="399"/>
      <c r="D363" s="399"/>
      <c r="E363" s="399"/>
      <c r="F363" s="399"/>
      <c r="G363" s="399"/>
      <c r="H363" s="399"/>
      <c r="I363" s="399"/>
      <c r="J363" s="400"/>
    </row>
    <row r="364" spans="1:42" ht="18" customHeight="1" x14ac:dyDescent="0.25">
      <c r="A364" s="378" t="s">
        <v>267</v>
      </c>
      <c r="B364" s="379"/>
      <c r="C364" s="379"/>
      <c r="D364" s="379"/>
      <c r="E364" s="379"/>
      <c r="F364" s="379"/>
      <c r="G364" s="379"/>
      <c r="H364" s="379"/>
      <c r="I364" s="379"/>
      <c r="J364" s="380"/>
    </row>
    <row r="365" spans="1:42" ht="18" customHeight="1" x14ac:dyDescent="0.25">
      <c r="A365" s="372" t="s">
        <v>35</v>
      </c>
      <c r="B365" s="373"/>
      <c r="C365" s="373"/>
      <c r="D365" s="373"/>
      <c r="E365" s="373"/>
      <c r="F365" s="373"/>
      <c r="G365" s="373"/>
      <c r="H365" s="373"/>
      <c r="I365" s="373"/>
      <c r="J365" s="374"/>
    </row>
    <row r="366" spans="1:42" ht="287.25" customHeight="1" x14ac:dyDescent="0.25">
      <c r="A366" s="271" t="s">
        <v>475</v>
      </c>
      <c r="B366" s="183">
        <f>SUM(B367:B370)</f>
        <v>1849846.6</v>
      </c>
      <c r="C366" s="183">
        <f>SUM(C367:C370)</f>
        <v>1849846.6</v>
      </c>
      <c r="D366" s="183">
        <f>C366/B366*100</f>
        <v>100</v>
      </c>
      <c r="E366" s="183">
        <f>SUM(E367:E370)</f>
        <v>1849846.6</v>
      </c>
      <c r="F366" s="183">
        <f>E366/B366*100</f>
        <v>100</v>
      </c>
      <c r="G366" s="183">
        <f>SUM(G367:G370)</f>
        <v>1843083.7</v>
      </c>
      <c r="H366" s="183">
        <f t="shared" ref="H366:H373" si="61">G366/B366*100</f>
        <v>99.634407523304901</v>
      </c>
      <c r="I366" s="183">
        <f>B366-G366</f>
        <v>6762.9000000001397</v>
      </c>
      <c r="J366" s="390" t="s">
        <v>509</v>
      </c>
    </row>
    <row r="367" spans="1:42" ht="19.5" x14ac:dyDescent="0.25">
      <c r="A367" s="282" t="s">
        <v>0</v>
      </c>
      <c r="B367" s="183">
        <v>0</v>
      </c>
      <c r="C367" s="183">
        <v>0</v>
      </c>
      <c r="D367" s="183">
        <v>0</v>
      </c>
      <c r="E367" s="183">
        <v>0</v>
      </c>
      <c r="F367" s="183">
        <v>0</v>
      </c>
      <c r="G367" s="183">
        <v>0</v>
      </c>
      <c r="H367" s="183">
        <v>0</v>
      </c>
      <c r="I367" s="183">
        <f t="shared" ref="I367:I375" si="62">B367-G367</f>
        <v>0</v>
      </c>
      <c r="J367" s="391"/>
    </row>
    <row r="368" spans="1:42" ht="19.5" x14ac:dyDescent="0.25">
      <c r="A368" s="66" t="s">
        <v>1</v>
      </c>
      <c r="B368" s="183">
        <v>1849846.6</v>
      </c>
      <c r="C368" s="183">
        <v>1849846.6</v>
      </c>
      <c r="D368" s="183">
        <f>C368/B368*100</f>
        <v>100</v>
      </c>
      <c r="E368" s="183">
        <v>1849846.6</v>
      </c>
      <c r="F368" s="183">
        <f>E368/B368*100</f>
        <v>100</v>
      </c>
      <c r="G368" s="183">
        <v>1843083.7</v>
      </c>
      <c r="H368" s="183">
        <f t="shared" si="61"/>
        <v>99.634407523304901</v>
      </c>
      <c r="I368" s="183">
        <f t="shared" si="62"/>
        <v>6762.9000000001397</v>
      </c>
      <c r="J368" s="391"/>
    </row>
    <row r="369" spans="1:10" x14ac:dyDescent="0.25">
      <c r="A369" s="283" t="s">
        <v>2</v>
      </c>
      <c r="B369" s="184">
        <v>0</v>
      </c>
      <c r="C369" s="184">
        <v>0</v>
      </c>
      <c r="D369" s="184">
        <v>0</v>
      </c>
      <c r="E369" s="184">
        <v>0</v>
      </c>
      <c r="F369" s="184">
        <v>0</v>
      </c>
      <c r="G369" s="184">
        <v>0</v>
      </c>
      <c r="H369" s="184">
        <v>0</v>
      </c>
      <c r="I369" s="184">
        <f t="shared" si="62"/>
        <v>0</v>
      </c>
      <c r="J369" s="391"/>
    </row>
    <row r="370" spans="1:10" x14ac:dyDescent="0.25">
      <c r="A370" s="283" t="s">
        <v>3</v>
      </c>
      <c r="B370" s="184">
        <v>0</v>
      </c>
      <c r="C370" s="184">
        <v>0</v>
      </c>
      <c r="D370" s="184">
        <v>0</v>
      </c>
      <c r="E370" s="184">
        <v>0</v>
      </c>
      <c r="F370" s="184">
        <v>0</v>
      </c>
      <c r="G370" s="184">
        <v>0</v>
      </c>
      <c r="H370" s="184">
        <v>0</v>
      </c>
      <c r="I370" s="184">
        <f t="shared" si="62"/>
        <v>0</v>
      </c>
      <c r="J370" s="392"/>
    </row>
    <row r="371" spans="1:10" ht="145.5" customHeight="1" x14ac:dyDescent="0.25">
      <c r="A371" s="271" t="s">
        <v>474</v>
      </c>
      <c r="B371" s="183">
        <f>SUM(B372:B375)</f>
        <v>110222.8</v>
      </c>
      <c r="C371" s="183">
        <f>SUM(C372:C375)</f>
        <v>104428.9</v>
      </c>
      <c r="D371" s="183">
        <f>C371/B371*100</f>
        <v>94.743465054417044</v>
      </c>
      <c r="E371" s="183">
        <f>SUM(E372:E375)</f>
        <v>104428.9</v>
      </c>
      <c r="F371" s="183">
        <f>E371/B371*100</f>
        <v>94.743465054417044</v>
      </c>
      <c r="G371" s="183">
        <f>SUM(G372:G375)</f>
        <v>104428.9</v>
      </c>
      <c r="H371" s="183">
        <f t="shared" si="61"/>
        <v>94.743465054417044</v>
      </c>
      <c r="I371" s="183">
        <f t="shared" si="62"/>
        <v>5793.9000000000087</v>
      </c>
      <c r="J371" s="390" t="s">
        <v>510</v>
      </c>
    </row>
    <row r="372" spans="1:10" ht="19.5" x14ac:dyDescent="0.25">
      <c r="A372" s="282" t="s">
        <v>0</v>
      </c>
      <c r="B372" s="183">
        <v>0</v>
      </c>
      <c r="C372" s="183">
        <v>0</v>
      </c>
      <c r="D372" s="183">
        <v>0</v>
      </c>
      <c r="E372" s="183">
        <v>0</v>
      </c>
      <c r="F372" s="183">
        <v>0</v>
      </c>
      <c r="G372" s="183">
        <v>0</v>
      </c>
      <c r="H372" s="183">
        <v>0</v>
      </c>
      <c r="I372" s="183">
        <f t="shared" si="62"/>
        <v>0</v>
      </c>
      <c r="J372" s="391"/>
    </row>
    <row r="373" spans="1:10" ht="19.5" x14ac:dyDescent="0.25">
      <c r="A373" s="66" t="s">
        <v>1</v>
      </c>
      <c r="B373" s="183">
        <v>110222.8</v>
      </c>
      <c r="C373" s="183">
        <v>104428.9</v>
      </c>
      <c r="D373" s="183">
        <f>C373/B373*100</f>
        <v>94.743465054417044</v>
      </c>
      <c r="E373" s="183">
        <v>104428.9</v>
      </c>
      <c r="F373" s="183">
        <f>E373/B373*100</f>
        <v>94.743465054417044</v>
      </c>
      <c r="G373" s="183">
        <v>104428.9</v>
      </c>
      <c r="H373" s="183">
        <f t="shared" si="61"/>
        <v>94.743465054417044</v>
      </c>
      <c r="I373" s="183">
        <f>B373-G373</f>
        <v>5793.9000000000087</v>
      </c>
      <c r="J373" s="391"/>
    </row>
    <row r="374" spans="1:10" x14ac:dyDescent="0.25">
      <c r="A374" s="283" t="s">
        <v>2</v>
      </c>
      <c r="B374" s="184">
        <v>0</v>
      </c>
      <c r="C374" s="184">
        <v>0</v>
      </c>
      <c r="D374" s="184">
        <v>0</v>
      </c>
      <c r="E374" s="184">
        <v>0</v>
      </c>
      <c r="F374" s="184">
        <v>0</v>
      </c>
      <c r="G374" s="184">
        <v>0</v>
      </c>
      <c r="H374" s="184">
        <v>0</v>
      </c>
      <c r="I374" s="184">
        <f t="shared" si="62"/>
        <v>0</v>
      </c>
      <c r="J374" s="391"/>
    </row>
    <row r="375" spans="1:10" x14ac:dyDescent="0.25">
      <c r="A375" s="283" t="s">
        <v>3</v>
      </c>
      <c r="B375" s="184">
        <v>0</v>
      </c>
      <c r="C375" s="184">
        <v>0</v>
      </c>
      <c r="D375" s="184">
        <v>0</v>
      </c>
      <c r="E375" s="184">
        <v>0</v>
      </c>
      <c r="F375" s="184">
        <v>0</v>
      </c>
      <c r="G375" s="184">
        <v>0</v>
      </c>
      <c r="H375" s="184">
        <v>0</v>
      </c>
      <c r="I375" s="184">
        <f t="shared" si="62"/>
        <v>0</v>
      </c>
      <c r="J375" s="392"/>
    </row>
    <row r="376" spans="1:10" ht="128.25" customHeight="1" x14ac:dyDescent="0.25">
      <c r="A376" s="271" t="s">
        <v>184</v>
      </c>
      <c r="B376" s="183">
        <f>SUM(B377:B380)</f>
        <v>251731.8</v>
      </c>
      <c r="C376" s="183">
        <f>SUM(C377:C380)</f>
        <v>250474.3</v>
      </c>
      <c r="D376" s="183">
        <f>C376/B376*100</f>
        <v>99.500460410643385</v>
      </c>
      <c r="E376" s="183">
        <f>SUM(E377:E380)</f>
        <v>250474.3</v>
      </c>
      <c r="F376" s="183">
        <f>E376/B376*100</f>
        <v>99.500460410643385</v>
      </c>
      <c r="G376" s="183">
        <f>SUM(G377:G380)</f>
        <v>249544</v>
      </c>
      <c r="H376" s="183">
        <f>G376/B376*100</f>
        <v>99.130900426565105</v>
      </c>
      <c r="I376" s="183">
        <f t="shared" ref="I376:I395" si="63">B376-G376</f>
        <v>2187.7999999999884</v>
      </c>
      <c r="J376" s="390" t="s">
        <v>511</v>
      </c>
    </row>
    <row r="377" spans="1:10" ht="19.5" x14ac:dyDescent="0.25">
      <c r="A377" s="282" t="s">
        <v>0</v>
      </c>
      <c r="B377" s="183">
        <v>0</v>
      </c>
      <c r="C377" s="183">
        <v>0</v>
      </c>
      <c r="D377" s="183">
        <v>0</v>
      </c>
      <c r="E377" s="183">
        <v>0</v>
      </c>
      <c r="F377" s="183">
        <v>0</v>
      </c>
      <c r="G377" s="183">
        <v>0</v>
      </c>
      <c r="H377" s="183">
        <v>0</v>
      </c>
      <c r="I377" s="183">
        <f t="shared" si="63"/>
        <v>0</v>
      </c>
      <c r="J377" s="391"/>
    </row>
    <row r="378" spans="1:10" ht="19.5" x14ac:dyDescent="0.25">
      <c r="A378" s="66" t="s">
        <v>1</v>
      </c>
      <c r="B378" s="183">
        <v>236627.9</v>
      </c>
      <c r="C378" s="183">
        <v>235445.8</v>
      </c>
      <c r="D378" s="183">
        <f>C378/B378*100</f>
        <v>99.500439297310251</v>
      </c>
      <c r="E378" s="183">
        <v>235445.8</v>
      </c>
      <c r="F378" s="183">
        <f>E378/B378*100</f>
        <v>99.500439297310251</v>
      </c>
      <c r="G378" s="183">
        <v>234574.8</v>
      </c>
      <c r="H378" s="183">
        <f>G378/B378*100</f>
        <v>99.132350834369063</v>
      </c>
      <c r="I378" s="183">
        <f t="shared" si="63"/>
        <v>2053.1000000000058</v>
      </c>
      <c r="J378" s="391"/>
    </row>
    <row r="379" spans="1:10" x14ac:dyDescent="0.25">
      <c r="A379" s="67" t="s">
        <v>2</v>
      </c>
      <c r="B379" s="184">
        <v>15103.9</v>
      </c>
      <c r="C379" s="184">
        <v>15028.5</v>
      </c>
      <c r="D379" s="184">
        <f>C379/B379*100</f>
        <v>99.50079118638233</v>
      </c>
      <c r="E379" s="184">
        <v>15028.5</v>
      </c>
      <c r="F379" s="184">
        <f>E379/B379*100</f>
        <v>99.50079118638233</v>
      </c>
      <c r="G379" s="184">
        <v>14969.2</v>
      </c>
      <c r="H379" s="184">
        <f>G379/B379*100</f>
        <v>99.10817735816579</v>
      </c>
      <c r="I379" s="184">
        <f t="shared" si="63"/>
        <v>134.69999999999891</v>
      </c>
      <c r="J379" s="391"/>
    </row>
    <row r="380" spans="1:10" ht="36" customHeight="1" x14ac:dyDescent="0.25">
      <c r="A380" s="283" t="s">
        <v>3</v>
      </c>
      <c r="B380" s="184">
        <v>0</v>
      </c>
      <c r="C380" s="184">
        <v>0</v>
      </c>
      <c r="D380" s="184">
        <v>0</v>
      </c>
      <c r="E380" s="184">
        <v>0</v>
      </c>
      <c r="F380" s="184">
        <v>0</v>
      </c>
      <c r="G380" s="184">
        <v>0</v>
      </c>
      <c r="H380" s="184">
        <v>0</v>
      </c>
      <c r="I380" s="184">
        <f t="shared" si="63"/>
        <v>0</v>
      </c>
      <c r="J380" s="392"/>
    </row>
    <row r="381" spans="1:10" ht="81" customHeight="1" x14ac:dyDescent="0.25">
      <c r="A381" s="271" t="s">
        <v>75</v>
      </c>
      <c r="B381" s="183">
        <f>SUM(B382:B385)</f>
        <v>29949.100000000002</v>
      </c>
      <c r="C381" s="183">
        <f>SUM(C382:C385)</f>
        <v>28532.2</v>
      </c>
      <c r="D381" s="183">
        <f>C381/B381*100</f>
        <v>95.268973024231101</v>
      </c>
      <c r="E381" s="183">
        <f>SUM(E382:E385)</f>
        <v>28532.2</v>
      </c>
      <c r="F381" s="183">
        <f>E381/B381*100</f>
        <v>95.268973024231101</v>
      </c>
      <c r="G381" s="183">
        <f>SUM(G382:G385)</f>
        <v>27465.200000000001</v>
      </c>
      <c r="H381" s="183">
        <f>G381/B381*100</f>
        <v>91.706261623888537</v>
      </c>
      <c r="I381" s="183">
        <f t="shared" si="63"/>
        <v>2483.9000000000015</v>
      </c>
      <c r="J381" s="390" t="s">
        <v>512</v>
      </c>
    </row>
    <row r="382" spans="1:10" ht="19.5" x14ac:dyDescent="0.25">
      <c r="A382" s="282" t="s">
        <v>0</v>
      </c>
      <c r="B382" s="183">
        <v>0</v>
      </c>
      <c r="C382" s="183">
        <v>0</v>
      </c>
      <c r="D382" s="183">
        <v>0</v>
      </c>
      <c r="E382" s="183">
        <v>0</v>
      </c>
      <c r="F382" s="183">
        <v>0</v>
      </c>
      <c r="G382" s="183">
        <v>0</v>
      </c>
      <c r="H382" s="183">
        <v>0</v>
      </c>
      <c r="I382" s="183">
        <f t="shared" si="63"/>
        <v>0</v>
      </c>
      <c r="J382" s="391"/>
    </row>
    <row r="383" spans="1:10" ht="19.5" x14ac:dyDescent="0.25">
      <c r="A383" s="66" t="s">
        <v>1</v>
      </c>
      <c r="B383" s="183">
        <v>28152.2</v>
      </c>
      <c r="C383" s="183">
        <v>26820.3</v>
      </c>
      <c r="D383" s="183">
        <f>C383/B383*100</f>
        <v>95.268931024928776</v>
      </c>
      <c r="E383" s="183">
        <v>26820.3</v>
      </c>
      <c r="F383" s="183">
        <f t="shared" ref="F383:F384" si="64">E383/B383*100</f>
        <v>95.268931024928776</v>
      </c>
      <c r="G383" s="183">
        <v>25821.4</v>
      </c>
      <c r="H383" s="183">
        <f t="shared" ref="H383:H384" si="65">G383/B383*100</f>
        <v>91.720718096631884</v>
      </c>
      <c r="I383" s="183">
        <f t="shared" si="63"/>
        <v>2330.7999999999993</v>
      </c>
      <c r="J383" s="391"/>
    </row>
    <row r="384" spans="1:10" x14ac:dyDescent="0.25">
      <c r="A384" s="67" t="s">
        <v>2</v>
      </c>
      <c r="B384" s="184">
        <v>1796.9</v>
      </c>
      <c r="C384" s="184">
        <v>1711.9</v>
      </c>
      <c r="D384" s="184">
        <f>C384/B384*100</f>
        <v>95.269631031220442</v>
      </c>
      <c r="E384" s="184">
        <v>1711.9</v>
      </c>
      <c r="F384" s="184">
        <f t="shared" si="64"/>
        <v>95.269631031220442</v>
      </c>
      <c r="G384" s="184">
        <v>1643.8</v>
      </c>
      <c r="H384" s="184">
        <f t="shared" si="65"/>
        <v>91.479770716233517</v>
      </c>
      <c r="I384" s="184">
        <f t="shared" si="63"/>
        <v>153.10000000000014</v>
      </c>
      <c r="J384" s="391"/>
    </row>
    <row r="385" spans="1:42" x14ac:dyDescent="0.25">
      <c r="A385" s="283" t="s">
        <v>3</v>
      </c>
      <c r="B385" s="184">
        <v>0</v>
      </c>
      <c r="C385" s="184">
        <v>0</v>
      </c>
      <c r="D385" s="184">
        <v>0</v>
      </c>
      <c r="E385" s="184">
        <v>0</v>
      </c>
      <c r="F385" s="184">
        <v>0</v>
      </c>
      <c r="G385" s="184">
        <v>0</v>
      </c>
      <c r="H385" s="184">
        <v>0</v>
      </c>
      <c r="I385" s="184">
        <f t="shared" si="63"/>
        <v>0</v>
      </c>
      <c r="J385" s="392"/>
    </row>
    <row r="386" spans="1:42" s="22" customFormat="1" ht="96" hidden="1" customHeight="1" x14ac:dyDescent="0.25">
      <c r="A386" s="271" t="s">
        <v>136</v>
      </c>
      <c r="B386" s="183">
        <f>SUM(B387:B390)</f>
        <v>0</v>
      </c>
      <c r="C386" s="183">
        <f>SUM(C387:C390)</f>
        <v>0</v>
      </c>
      <c r="D386" s="183" t="e">
        <f>C386/B386*100</f>
        <v>#DIV/0!</v>
      </c>
      <c r="E386" s="183">
        <f>SUM(E387:E390)</f>
        <v>0</v>
      </c>
      <c r="F386" s="183" t="e">
        <f>E386/B386*100</f>
        <v>#DIV/0!</v>
      </c>
      <c r="G386" s="183">
        <f>SUM(G387:G390)</f>
        <v>0</v>
      </c>
      <c r="H386" s="183" t="e">
        <f>G386/B386*100</f>
        <v>#DIV/0!</v>
      </c>
      <c r="I386" s="183">
        <f t="shared" si="63"/>
        <v>0</v>
      </c>
      <c r="J386" s="390"/>
      <c r="K386" s="217"/>
      <c r="L386" s="217"/>
      <c r="M386" s="217"/>
      <c r="N386" s="217"/>
      <c r="O386" s="217"/>
      <c r="P386" s="217"/>
      <c r="Q386" s="217"/>
      <c r="R386" s="217"/>
      <c r="S386" s="217"/>
      <c r="T386" s="217"/>
      <c r="U386" s="217"/>
      <c r="V386" s="217"/>
      <c r="W386" s="217"/>
      <c r="X386" s="217"/>
      <c r="Y386" s="217"/>
      <c r="Z386" s="217"/>
      <c r="AA386" s="217"/>
      <c r="AB386" s="217"/>
      <c r="AC386" s="217"/>
      <c r="AD386" s="217"/>
      <c r="AE386" s="217"/>
      <c r="AF386" s="217"/>
      <c r="AG386" s="217"/>
      <c r="AH386" s="217"/>
      <c r="AI386" s="217"/>
      <c r="AJ386" s="217"/>
      <c r="AK386" s="217"/>
      <c r="AL386" s="217"/>
      <c r="AM386" s="217"/>
      <c r="AN386" s="217"/>
      <c r="AO386" s="217"/>
      <c r="AP386" s="217"/>
    </row>
    <row r="387" spans="1:42" s="22" customFormat="1" ht="19.5" hidden="1" x14ac:dyDescent="0.25">
      <c r="A387" s="58" t="s">
        <v>0</v>
      </c>
      <c r="B387" s="183">
        <v>0</v>
      </c>
      <c r="C387" s="183">
        <v>0</v>
      </c>
      <c r="D387" s="183">
        <v>0</v>
      </c>
      <c r="E387" s="183">
        <v>0</v>
      </c>
      <c r="F387" s="183">
        <v>0</v>
      </c>
      <c r="G387" s="183">
        <v>0</v>
      </c>
      <c r="H387" s="183">
        <v>0</v>
      </c>
      <c r="I387" s="183">
        <f t="shared" si="63"/>
        <v>0</v>
      </c>
      <c r="J387" s="391"/>
      <c r="K387" s="217"/>
      <c r="L387" s="217"/>
      <c r="M387" s="217"/>
      <c r="N387" s="217"/>
      <c r="O387" s="217"/>
      <c r="P387" s="217"/>
      <c r="Q387" s="217"/>
      <c r="R387" s="217"/>
      <c r="S387" s="217"/>
      <c r="T387" s="217"/>
      <c r="U387" s="217"/>
      <c r="V387" s="217"/>
      <c r="W387" s="217"/>
      <c r="X387" s="217"/>
      <c r="Y387" s="217"/>
      <c r="Z387" s="217"/>
      <c r="AA387" s="217"/>
      <c r="AB387" s="217"/>
      <c r="AC387" s="217"/>
      <c r="AD387" s="217"/>
      <c r="AE387" s="217"/>
      <c r="AF387" s="217"/>
      <c r="AG387" s="217"/>
      <c r="AH387" s="217"/>
      <c r="AI387" s="217"/>
      <c r="AJ387" s="217"/>
      <c r="AK387" s="217"/>
      <c r="AL387" s="217"/>
      <c r="AM387" s="217"/>
      <c r="AN387" s="217"/>
      <c r="AO387" s="217"/>
      <c r="AP387" s="217"/>
    </row>
    <row r="388" spans="1:42" s="22" customFormat="1" ht="19.5" hidden="1" x14ac:dyDescent="0.25">
      <c r="A388" s="58" t="s">
        <v>1</v>
      </c>
      <c r="B388" s="183">
        <v>0</v>
      </c>
      <c r="C388" s="183">
        <v>0</v>
      </c>
      <c r="D388" s="183" t="e">
        <f>C388/B388*100</f>
        <v>#DIV/0!</v>
      </c>
      <c r="E388" s="183">
        <v>0</v>
      </c>
      <c r="F388" s="183" t="e">
        <f>E388/B388*100</f>
        <v>#DIV/0!</v>
      </c>
      <c r="G388" s="183">
        <v>0</v>
      </c>
      <c r="H388" s="183" t="e">
        <f>G388/B388*100</f>
        <v>#DIV/0!</v>
      </c>
      <c r="I388" s="183">
        <f t="shared" si="63"/>
        <v>0</v>
      </c>
      <c r="J388" s="391"/>
      <c r="K388" s="217"/>
      <c r="L388" s="217"/>
      <c r="M388" s="217"/>
      <c r="N388" s="217"/>
      <c r="O388" s="217"/>
      <c r="P388" s="217"/>
      <c r="Q388" s="217"/>
      <c r="R388" s="217"/>
      <c r="S388" s="217"/>
      <c r="T388" s="217"/>
      <c r="U388" s="217"/>
      <c r="V388" s="217"/>
      <c r="W388" s="217"/>
      <c r="X388" s="217"/>
      <c r="Y388" s="217"/>
      <c r="Z388" s="217"/>
      <c r="AA388" s="217"/>
      <c r="AB388" s="217"/>
      <c r="AC388" s="217"/>
      <c r="AD388" s="217"/>
      <c r="AE388" s="217"/>
      <c r="AF388" s="217"/>
      <c r="AG388" s="217"/>
      <c r="AH388" s="217"/>
      <c r="AI388" s="217"/>
      <c r="AJ388" s="217"/>
      <c r="AK388" s="217"/>
      <c r="AL388" s="217"/>
      <c r="AM388" s="217"/>
      <c r="AN388" s="217"/>
      <c r="AO388" s="217"/>
      <c r="AP388" s="217"/>
    </row>
    <row r="389" spans="1:42" s="22" customFormat="1" hidden="1" x14ac:dyDescent="0.25">
      <c r="A389" s="60" t="s">
        <v>2</v>
      </c>
      <c r="B389" s="184">
        <v>0</v>
      </c>
      <c r="C389" s="184">
        <v>0</v>
      </c>
      <c r="D389" s="184">
        <v>0</v>
      </c>
      <c r="E389" s="184">
        <v>0</v>
      </c>
      <c r="F389" s="184">
        <v>0</v>
      </c>
      <c r="G389" s="184">
        <v>0</v>
      </c>
      <c r="H389" s="184">
        <v>0</v>
      </c>
      <c r="I389" s="184">
        <f t="shared" si="63"/>
        <v>0</v>
      </c>
      <c r="J389" s="391"/>
      <c r="K389" s="217"/>
      <c r="L389" s="217"/>
      <c r="M389" s="217"/>
      <c r="N389" s="217"/>
      <c r="O389" s="217"/>
      <c r="P389" s="217"/>
      <c r="Q389" s="217"/>
      <c r="R389" s="217"/>
      <c r="S389" s="217"/>
      <c r="T389" s="217"/>
      <c r="U389" s="217"/>
      <c r="V389" s="217"/>
      <c r="W389" s="217"/>
      <c r="X389" s="217"/>
      <c r="Y389" s="217"/>
      <c r="Z389" s="217"/>
      <c r="AA389" s="217"/>
      <c r="AB389" s="217"/>
      <c r="AC389" s="217"/>
      <c r="AD389" s="217"/>
      <c r="AE389" s="217"/>
      <c r="AF389" s="217"/>
      <c r="AG389" s="217"/>
      <c r="AH389" s="217"/>
      <c r="AI389" s="217"/>
      <c r="AJ389" s="217"/>
      <c r="AK389" s="217"/>
      <c r="AL389" s="217"/>
      <c r="AM389" s="217"/>
      <c r="AN389" s="217"/>
      <c r="AO389" s="217"/>
      <c r="AP389" s="217"/>
    </row>
    <row r="390" spans="1:42" s="22" customFormat="1" hidden="1" x14ac:dyDescent="0.25">
      <c r="A390" s="60" t="s">
        <v>3</v>
      </c>
      <c r="B390" s="184">
        <v>0</v>
      </c>
      <c r="C390" s="184">
        <v>0</v>
      </c>
      <c r="D390" s="184">
        <v>0</v>
      </c>
      <c r="E390" s="184">
        <v>0</v>
      </c>
      <c r="F390" s="184">
        <v>0</v>
      </c>
      <c r="G390" s="184">
        <v>0</v>
      </c>
      <c r="H390" s="184">
        <v>0</v>
      </c>
      <c r="I390" s="184">
        <f t="shared" si="63"/>
        <v>0</v>
      </c>
      <c r="J390" s="392"/>
      <c r="K390" s="217"/>
      <c r="L390" s="217"/>
      <c r="M390" s="217"/>
      <c r="N390" s="217"/>
      <c r="O390" s="217"/>
      <c r="P390" s="217"/>
      <c r="Q390" s="217"/>
      <c r="R390" s="217"/>
      <c r="S390" s="217"/>
      <c r="T390" s="217"/>
      <c r="U390" s="217"/>
      <c r="V390" s="217"/>
      <c r="W390" s="217"/>
      <c r="X390" s="217"/>
      <c r="Y390" s="217"/>
      <c r="Z390" s="217"/>
      <c r="AA390" s="217"/>
      <c r="AB390" s="217"/>
      <c r="AC390" s="217"/>
      <c r="AD390" s="217"/>
      <c r="AE390" s="217"/>
      <c r="AF390" s="217"/>
      <c r="AG390" s="217"/>
      <c r="AH390" s="217"/>
      <c r="AI390" s="217"/>
      <c r="AJ390" s="217"/>
      <c r="AK390" s="217"/>
      <c r="AL390" s="217"/>
      <c r="AM390" s="217"/>
      <c r="AN390" s="217"/>
      <c r="AO390" s="217"/>
      <c r="AP390" s="217"/>
    </row>
    <row r="391" spans="1:42" ht="192" customHeight="1" x14ac:dyDescent="0.25">
      <c r="A391" s="271" t="s">
        <v>314</v>
      </c>
      <c r="B391" s="175">
        <f>SUM(B392:B395)</f>
        <v>18780</v>
      </c>
      <c r="C391" s="175">
        <f>SUM(C392:C395)</f>
        <v>18680</v>
      </c>
      <c r="D391" s="175">
        <f>C391/B391*100</f>
        <v>99.4675186368477</v>
      </c>
      <c r="E391" s="175">
        <f>E392+E393+E394+E395</f>
        <v>18680</v>
      </c>
      <c r="F391" s="175">
        <f>E391/B391*100</f>
        <v>99.4675186368477</v>
      </c>
      <c r="G391" s="175">
        <f>G392+G393+G394+G395</f>
        <v>18680</v>
      </c>
      <c r="H391" s="175">
        <f>G391/B391*100</f>
        <v>99.4675186368477</v>
      </c>
      <c r="I391" s="175">
        <f t="shared" si="63"/>
        <v>100</v>
      </c>
      <c r="J391" s="390" t="s">
        <v>513</v>
      </c>
    </row>
    <row r="392" spans="1:42" ht="19.5" x14ac:dyDescent="0.25">
      <c r="A392" s="282" t="s">
        <v>0</v>
      </c>
      <c r="B392" s="175">
        <v>0</v>
      </c>
      <c r="C392" s="175">
        <v>0</v>
      </c>
      <c r="D392" s="175">
        <v>0</v>
      </c>
      <c r="E392" s="175">
        <v>0</v>
      </c>
      <c r="F392" s="175">
        <v>0</v>
      </c>
      <c r="G392" s="175">
        <v>0</v>
      </c>
      <c r="H392" s="175">
        <v>0</v>
      </c>
      <c r="I392" s="175">
        <f t="shared" si="63"/>
        <v>0</v>
      </c>
      <c r="J392" s="391"/>
    </row>
    <row r="393" spans="1:42" ht="19.5" x14ac:dyDescent="0.25">
      <c r="A393" s="66" t="s">
        <v>1</v>
      </c>
      <c r="B393" s="175">
        <v>17653.2</v>
      </c>
      <c r="C393" s="175">
        <v>17559.2</v>
      </c>
      <c r="D393" s="183">
        <f t="shared" ref="D393:D394" si="66">C393/B393*100</f>
        <v>99.4675186368477</v>
      </c>
      <c r="E393" s="175">
        <v>17559.2</v>
      </c>
      <c r="F393" s="183">
        <f t="shared" ref="F393:F394" si="67">E393/B393*100</f>
        <v>99.4675186368477</v>
      </c>
      <c r="G393" s="175">
        <v>17559.2</v>
      </c>
      <c r="H393" s="175">
        <f>G393/B393*100</f>
        <v>99.4675186368477</v>
      </c>
      <c r="I393" s="175">
        <f t="shared" si="63"/>
        <v>94</v>
      </c>
      <c r="J393" s="391"/>
    </row>
    <row r="394" spans="1:42" x14ac:dyDescent="0.25">
      <c r="A394" s="67" t="s">
        <v>2</v>
      </c>
      <c r="B394" s="176">
        <v>1126.8</v>
      </c>
      <c r="C394" s="176">
        <v>1120.8</v>
      </c>
      <c r="D394" s="184">
        <f t="shared" si="66"/>
        <v>99.4675186368477</v>
      </c>
      <c r="E394" s="176">
        <v>1120.8</v>
      </c>
      <c r="F394" s="184">
        <f t="shared" si="67"/>
        <v>99.4675186368477</v>
      </c>
      <c r="G394" s="176">
        <v>1120.8</v>
      </c>
      <c r="H394" s="176">
        <f>G394/B394*100</f>
        <v>99.4675186368477</v>
      </c>
      <c r="I394" s="176">
        <f t="shared" si="63"/>
        <v>6</v>
      </c>
      <c r="J394" s="391"/>
    </row>
    <row r="395" spans="1:42" x14ac:dyDescent="0.25">
      <c r="A395" s="283" t="s">
        <v>3</v>
      </c>
      <c r="B395" s="176">
        <v>0</v>
      </c>
      <c r="C395" s="176">
        <v>0</v>
      </c>
      <c r="D395" s="176">
        <v>0</v>
      </c>
      <c r="E395" s="176">
        <v>0</v>
      </c>
      <c r="F395" s="176">
        <v>0</v>
      </c>
      <c r="G395" s="176">
        <v>0</v>
      </c>
      <c r="H395" s="176">
        <v>0</v>
      </c>
      <c r="I395" s="176">
        <f t="shared" si="63"/>
        <v>0</v>
      </c>
      <c r="J395" s="392"/>
    </row>
    <row r="396" spans="1:42" ht="115.5" customHeight="1" x14ac:dyDescent="0.25">
      <c r="A396" s="271" t="s">
        <v>455</v>
      </c>
      <c r="B396" s="175">
        <f>SUM(B397:B400)</f>
        <v>140696.6</v>
      </c>
      <c r="C396" s="175">
        <f>SUM(C397:C400)</f>
        <v>116358.8</v>
      </c>
      <c r="D396" s="175">
        <f>C396/B396*100</f>
        <v>82.701927409759719</v>
      </c>
      <c r="E396" s="175">
        <f>E397+E398+E399+E400</f>
        <v>116358.8</v>
      </c>
      <c r="F396" s="175">
        <f>E396/B396*100</f>
        <v>82.701927409759719</v>
      </c>
      <c r="G396" s="175">
        <f>G397+G398+G399+G400</f>
        <v>115765.3</v>
      </c>
      <c r="H396" s="175">
        <f>G396/B396*100</f>
        <v>82.280097742233991</v>
      </c>
      <c r="I396" s="175">
        <f t="shared" ref="I396:I405" si="68">B396-G396</f>
        <v>24931.300000000003</v>
      </c>
      <c r="J396" s="390" t="s">
        <v>514</v>
      </c>
    </row>
    <row r="397" spans="1:42" ht="19.5" x14ac:dyDescent="0.25">
      <c r="A397" s="282" t="s">
        <v>0</v>
      </c>
      <c r="B397" s="175">
        <v>0</v>
      </c>
      <c r="C397" s="175">
        <v>0</v>
      </c>
      <c r="D397" s="183">
        <v>0</v>
      </c>
      <c r="E397" s="175">
        <v>0</v>
      </c>
      <c r="F397" s="183">
        <v>0</v>
      </c>
      <c r="G397" s="175">
        <v>0</v>
      </c>
      <c r="H397" s="175">
        <v>0</v>
      </c>
      <c r="I397" s="175">
        <f t="shared" si="68"/>
        <v>0</v>
      </c>
      <c r="J397" s="391"/>
    </row>
    <row r="398" spans="1:42" ht="19.5" x14ac:dyDescent="0.25">
      <c r="A398" s="66" t="s">
        <v>1</v>
      </c>
      <c r="B398" s="175">
        <v>140696.6</v>
      </c>
      <c r="C398" s="175">
        <v>116358.8</v>
      </c>
      <c r="D398" s="183">
        <f>C398/B398*100</f>
        <v>82.701927409759719</v>
      </c>
      <c r="E398" s="175">
        <v>116358.8</v>
      </c>
      <c r="F398" s="183">
        <f>E398/B398*100</f>
        <v>82.701927409759719</v>
      </c>
      <c r="G398" s="175">
        <v>115765.3</v>
      </c>
      <c r="H398" s="175">
        <f>G398/B398*100</f>
        <v>82.280097742233991</v>
      </c>
      <c r="I398" s="175">
        <f>B398-G398</f>
        <v>24931.300000000003</v>
      </c>
      <c r="J398" s="391"/>
    </row>
    <row r="399" spans="1:42" x14ac:dyDescent="0.25">
      <c r="A399" s="283" t="s">
        <v>2</v>
      </c>
      <c r="B399" s="176">
        <v>0</v>
      </c>
      <c r="C399" s="176">
        <v>0</v>
      </c>
      <c r="D399" s="176">
        <v>0</v>
      </c>
      <c r="E399" s="176">
        <v>0</v>
      </c>
      <c r="F399" s="176">
        <v>0</v>
      </c>
      <c r="G399" s="176">
        <v>0</v>
      </c>
      <c r="H399" s="176">
        <v>0</v>
      </c>
      <c r="I399" s="176">
        <f t="shared" si="68"/>
        <v>0</v>
      </c>
      <c r="J399" s="391"/>
    </row>
    <row r="400" spans="1:42" x14ac:dyDescent="0.25">
      <c r="A400" s="283" t="s">
        <v>3</v>
      </c>
      <c r="B400" s="176">
        <v>0</v>
      </c>
      <c r="C400" s="176">
        <v>0</v>
      </c>
      <c r="D400" s="176">
        <v>0</v>
      </c>
      <c r="E400" s="176">
        <v>0</v>
      </c>
      <c r="F400" s="176">
        <v>0</v>
      </c>
      <c r="G400" s="176">
        <v>0</v>
      </c>
      <c r="H400" s="176">
        <v>0</v>
      </c>
      <c r="I400" s="176">
        <f t="shared" si="68"/>
        <v>0</v>
      </c>
      <c r="J400" s="392"/>
    </row>
    <row r="401" spans="1:42" ht="99.75" customHeight="1" x14ac:dyDescent="0.25">
      <c r="A401" s="271" t="s">
        <v>456</v>
      </c>
      <c r="B401" s="175">
        <f>SUM(B402:B405)</f>
        <v>138862.29999999999</v>
      </c>
      <c r="C401" s="175">
        <f>SUM(C402:C405)</f>
        <v>116637.7</v>
      </c>
      <c r="D401" s="175">
        <f>C401/B401*100</f>
        <v>83.995224045691302</v>
      </c>
      <c r="E401" s="175">
        <f>E402+E403+E404+E405</f>
        <v>116637.7</v>
      </c>
      <c r="F401" s="175">
        <f>E401/B401*100</f>
        <v>83.995224045691302</v>
      </c>
      <c r="G401" s="175">
        <f>G402+G403+G404+G405</f>
        <v>103662</v>
      </c>
      <c r="H401" s="175">
        <f>G401/B401*100</f>
        <v>74.650931174264016</v>
      </c>
      <c r="I401" s="175">
        <f t="shared" si="68"/>
        <v>35200.299999999988</v>
      </c>
      <c r="J401" s="390" t="s">
        <v>515</v>
      </c>
    </row>
    <row r="402" spans="1:42" ht="19.5" x14ac:dyDescent="0.25">
      <c r="A402" s="282" t="s">
        <v>0</v>
      </c>
      <c r="B402" s="277">
        <v>0</v>
      </c>
      <c r="C402" s="277">
        <v>0</v>
      </c>
      <c r="D402" s="183">
        <v>0</v>
      </c>
      <c r="E402" s="277">
        <v>0</v>
      </c>
      <c r="F402" s="183">
        <v>0</v>
      </c>
      <c r="G402" s="277">
        <v>0</v>
      </c>
      <c r="H402" s="175">
        <v>0</v>
      </c>
      <c r="I402" s="175">
        <f t="shared" si="68"/>
        <v>0</v>
      </c>
      <c r="J402" s="391"/>
    </row>
    <row r="403" spans="1:42" ht="19.5" x14ac:dyDescent="0.25">
      <c r="A403" s="66" t="s">
        <v>1</v>
      </c>
      <c r="B403" s="175">
        <v>138862.29999999999</v>
      </c>
      <c r="C403" s="277">
        <v>116637.7</v>
      </c>
      <c r="D403" s="183">
        <f>C403/B403*100</f>
        <v>83.995224045691302</v>
      </c>
      <c r="E403" s="277">
        <v>116637.7</v>
      </c>
      <c r="F403" s="183">
        <f>E403/B403*100</f>
        <v>83.995224045691302</v>
      </c>
      <c r="G403" s="277">
        <v>103662</v>
      </c>
      <c r="H403" s="175">
        <f>G403/B403*100</f>
        <v>74.650931174264016</v>
      </c>
      <c r="I403" s="175">
        <f t="shared" si="68"/>
        <v>35200.299999999988</v>
      </c>
      <c r="J403" s="391"/>
    </row>
    <row r="404" spans="1:42" x14ac:dyDescent="0.25">
      <c r="A404" s="283" t="s">
        <v>2</v>
      </c>
      <c r="B404" s="176">
        <v>0</v>
      </c>
      <c r="C404" s="176">
        <v>0</v>
      </c>
      <c r="D404" s="184">
        <v>0</v>
      </c>
      <c r="E404" s="176">
        <v>0</v>
      </c>
      <c r="F404" s="184">
        <v>0</v>
      </c>
      <c r="G404" s="176">
        <v>0</v>
      </c>
      <c r="H404" s="176">
        <v>0</v>
      </c>
      <c r="I404" s="176">
        <v>0</v>
      </c>
      <c r="J404" s="391"/>
    </row>
    <row r="405" spans="1:42" x14ac:dyDescent="0.25">
      <c r="A405" s="283" t="s">
        <v>3</v>
      </c>
      <c r="B405" s="176">
        <v>0</v>
      </c>
      <c r="C405" s="176">
        <v>0</v>
      </c>
      <c r="D405" s="176">
        <v>0</v>
      </c>
      <c r="E405" s="176">
        <v>0</v>
      </c>
      <c r="F405" s="176">
        <v>0</v>
      </c>
      <c r="G405" s="176">
        <v>0</v>
      </c>
      <c r="H405" s="176">
        <v>0</v>
      </c>
      <c r="I405" s="176">
        <f t="shared" si="68"/>
        <v>0</v>
      </c>
      <c r="J405" s="392"/>
    </row>
    <row r="406" spans="1:42" ht="100.5" customHeight="1" x14ac:dyDescent="0.25">
      <c r="A406" s="271" t="s">
        <v>172</v>
      </c>
      <c r="B406" s="183">
        <f>SUM(B407:B410)</f>
        <v>6991.6</v>
      </c>
      <c r="C406" s="183">
        <f>SUM(C407:C410)</f>
        <v>6991.6</v>
      </c>
      <c r="D406" s="183">
        <f>C406/B406*100</f>
        <v>100</v>
      </c>
      <c r="E406" s="183">
        <f>SUM(E407:E410)</f>
        <v>6991.6</v>
      </c>
      <c r="F406" s="183">
        <f>E406/B406*100</f>
        <v>100</v>
      </c>
      <c r="G406" s="183">
        <f>SUM(G407:G410)</f>
        <v>6991.6</v>
      </c>
      <c r="H406" s="183">
        <f>G406/B406*100</f>
        <v>100</v>
      </c>
      <c r="I406" s="183">
        <f>B406-G406</f>
        <v>0</v>
      </c>
      <c r="J406" s="390" t="s">
        <v>516</v>
      </c>
    </row>
    <row r="407" spans="1:42" ht="19.5" x14ac:dyDescent="0.25">
      <c r="A407" s="282" t="s">
        <v>0</v>
      </c>
      <c r="B407" s="183">
        <v>0</v>
      </c>
      <c r="C407" s="183">
        <v>0</v>
      </c>
      <c r="D407" s="183">
        <v>0</v>
      </c>
      <c r="E407" s="183">
        <v>0</v>
      </c>
      <c r="F407" s="183">
        <v>0</v>
      </c>
      <c r="G407" s="183">
        <v>0</v>
      </c>
      <c r="H407" s="183">
        <v>0</v>
      </c>
      <c r="I407" s="183">
        <f>B407-G407</f>
        <v>0</v>
      </c>
      <c r="J407" s="391"/>
    </row>
    <row r="408" spans="1:42" ht="19.5" x14ac:dyDescent="0.25">
      <c r="A408" s="66" t="s">
        <v>1</v>
      </c>
      <c r="B408" s="183">
        <v>6572.1</v>
      </c>
      <c r="C408" s="183">
        <v>6572.1</v>
      </c>
      <c r="D408" s="183">
        <f>C408/B408*100</f>
        <v>100</v>
      </c>
      <c r="E408" s="183">
        <v>6572.1</v>
      </c>
      <c r="F408" s="183">
        <f>E408/B408*100</f>
        <v>100</v>
      </c>
      <c r="G408" s="183">
        <v>6572.1</v>
      </c>
      <c r="H408" s="183">
        <f>G408/B408*100</f>
        <v>100</v>
      </c>
      <c r="I408" s="183">
        <f>B408-G408</f>
        <v>0</v>
      </c>
      <c r="J408" s="391"/>
    </row>
    <row r="409" spans="1:42" x14ac:dyDescent="0.25">
      <c r="A409" s="283" t="s">
        <v>2</v>
      </c>
      <c r="B409" s="184">
        <v>419.5</v>
      </c>
      <c r="C409" s="184">
        <v>419.5</v>
      </c>
      <c r="D409" s="184">
        <f>C409/B409*100</f>
        <v>100</v>
      </c>
      <c r="E409" s="184">
        <v>419.5</v>
      </c>
      <c r="F409" s="184">
        <f>E409/B409*100</f>
        <v>100</v>
      </c>
      <c r="G409" s="184">
        <v>419.5</v>
      </c>
      <c r="H409" s="184">
        <f>G409/B409*100</f>
        <v>100</v>
      </c>
      <c r="I409" s="184">
        <f>B409-G409</f>
        <v>0</v>
      </c>
      <c r="J409" s="391"/>
    </row>
    <row r="410" spans="1:42" x14ac:dyDescent="0.25">
      <c r="A410" s="283" t="s">
        <v>3</v>
      </c>
      <c r="B410" s="184">
        <v>0</v>
      </c>
      <c r="C410" s="184">
        <v>0</v>
      </c>
      <c r="D410" s="184">
        <v>0</v>
      </c>
      <c r="E410" s="184">
        <v>0</v>
      </c>
      <c r="F410" s="184">
        <v>0</v>
      </c>
      <c r="G410" s="184">
        <v>0</v>
      </c>
      <c r="H410" s="184">
        <v>0</v>
      </c>
      <c r="I410" s="184">
        <f>B410-G410</f>
        <v>0</v>
      </c>
      <c r="J410" s="392"/>
    </row>
    <row r="411" spans="1:42" s="350" customFormat="1" hidden="1" x14ac:dyDescent="0.25">
      <c r="A411" s="433" t="s">
        <v>244</v>
      </c>
      <c r="B411" s="434"/>
      <c r="C411" s="434"/>
      <c r="D411" s="434"/>
      <c r="E411" s="434"/>
      <c r="F411" s="434"/>
      <c r="G411" s="434"/>
      <c r="H411" s="434"/>
      <c r="I411" s="434"/>
      <c r="J411" s="435"/>
      <c r="K411" s="349"/>
      <c r="L411" s="349"/>
      <c r="M411" s="349"/>
      <c r="N411" s="349"/>
      <c r="O411" s="349"/>
      <c r="P411" s="349"/>
      <c r="Q411" s="349"/>
      <c r="R411" s="349"/>
      <c r="S411" s="349"/>
      <c r="T411" s="349"/>
      <c r="U411" s="349"/>
      <c r="V411" s="349"/>
      <c r="W411" s="349"/>
      <c r="X411" s="349"/>
      <c r="Y411" s="349"/>
      <c r="Z411" s="349"/>
      <c r="AA411" s="349"/>
      <c r="AB411" s="349"/>
      <c r="AC411" s="349"/>
      <c r="AD411" s="349"/>
      <c r="AE411" s="349"/>
      <c r="AF411" s="349"/>
      <c r="AG411" s="349"/>
      <c r="AH411" s="349"/>
      <c r="AI411" s="349"/>
      <c r="AJ411" s="349"/>
      <c r="AK411" s="349"/>
      <c r="AL411" s="349"/>
      <c r="AM411" s="349"/>
      <c r="AN411" s="349"/>
      <c r="AO411" s="349"/>
      <c r="AP411" s="349"/>
    </row>
    <row r="412" spans="1:42" hidden="1" x14ac:dyDescent="0.25">
      <c r="A412" s="384" t="s">
        <v>103</v>
      </c>
      <c r="B412" s="385"/>
      <c r="C412" s="385"/>
      <c r="D412" s="385"/>
      <c r="E412" s="385"/>
      <c r="F412" s="385"/>
      <c r="G412" s="385"/>
      <c r="H412" s="385"/>
      <c r="I412" s="385"/>
      <c r="J412" s="386"/>
    </row>
    <row r="413" spans="1:42" hidden="1" x14ac:dyDescent="0.25">
      <c r="A413" s="393" t="s">
        <v>153</v>
      </c>
      <c r="B413" s="394"/>
      <c r="C413" s="394"/>
      <c r="D413" s="394"/>
      <c r="E413" s="394"/>
      <c r="F413" s="394"/>
      <c r="G413" s="394"/>
      <c r="H413" s="394"/>
      <c r="I413" s="394"/>
      <c r="J413" s="395"/>
    </row>
    <row r="414" spans="1:42" s="22" customFormat="1" hidden="1" x14ac:dyDescent="0.25">
      <c r="A414" s="378" t="s">
        <v>102</v>
      </c>
      <c r="B414" s="379"/>
      <c r="C414" s="379"/>
      <c r="D414" s="379"/>
      <c r="E414" s="379"/>
      <c r="F414" s="379"/>
      <c r="G414" s="379"/>
      <c r="H414" s="379"/>
      <c r="I414" s="379"/>
      <c r="J414" s="380"/>
      <c r="K414" s="217"/>
      <c r="L414" s="217"/>
      <c r="M414" s="217"/>
      <c r="N414" s="217"/>
      <c r="O414" s="217"/>
      <c r="P414" s="217"/>
      <c r="Q414" s="217"/>
      <c r="R414" s="217"/>
      <c r="S414" s="217"/>
      <c r="T414" s="217"/>
      <c r="U414" s="217"/>
      <c r="V414" s="217"/>
      <c r="W414" s="217"/>
      <c r="X414" s="217"/>
      <c r="Y414" s="217"/>
      <c r="Z414" s="217"/>
      <c r="AA414" s="217"/>
      <c r="AB414" s="217"/>
      <c r="AC414" s="217"/>
      <c r="AD414" s="217"/>
      <c r="AE414" s="217"/>
      <c r="AF414" s="217"/>
      <c r="AG414" s="217"/>
      <c r="AH414" s="217"/>
      <c r="AI414" s="217"/>
      <c r="AJ414" s="217"/>
      <c r="AK414" s="217"/>
      <c r="AL414" s="217"/>
      <c r="AM414" s="217"/>
      <c r="AN414" s="217"/>
      <c r="AO414" s="217"/>
      <c r="AP414" s="217"/>
    </row>
    <row r="415" spans="1:42" s="310" customFormat="1" hidden="1" x14ac:dyDescent="0.25">
      <c r="A415" s="420" t="s">
        <v>35</v>
      </c>
      <c r="B415" s="421"/>
      <c r="C415" s="421"/>
      <c r="D415" s="421"/>
      <c r="E415" s="421"/>
      <c r="F415" s="421"/>
      <c r="G415" s="421"/>
      <c r="H415" s="421"/>
      <c r="I415" s="421"/>
      <c r="J415" s="422"/>
      <c r="K415" s="309"/>
      <c r="L415" s="309"/>
      <c r="M415" s="309"/>
      <c r="N415" s="309"/>
      <c r="O415" s="309"/>
      <c r="P415" s="309"/>
      <c r="Q415" s="309"/>
      <c r="R415" s="309"/>
      <c r="S415" s="309"/>
      <c r="T415" s="309"/>
      <c r="U415" s="309"/>
      <c r="V415" s="309"/>
      <c r="W415" s="309"/>
      <c r="X415" s="309"/>
      <c r="Y415" s="309"/>
      <c r="Z415" s="309"/>
      <c r="AA415" s="309"/>
      <c r="AB415" s="309"/>
      <c r="AC415" s="309"/>
      <c r="AD415" s="309"/>
      <c r="AE415" s="309"/>
      <c r="AF415" s="309"/>
      <c r="AG415" s="309"/>
      <c r="AH415" s="309"/>
      <c r="AI415" s="309"/>
      <c r="AJ415" s="309"/>
      <c r="AK415" s="309"/>
      <c r="AL415" s="309"/>
      <c r="AM415" s="309"/>
      <c r="AN415" s="309"/>
      <c r="AO415" s="309"/>
      <c r="AP415" s="309"/>
    </row>
    <row r="416" spans="1:42" ht="64.5" hidden="1" customHeight="1" x14ac:dyDescent="0.25">
      <c r="A416" s="271" t="s">
        <v>174</v>
      </c>
      <c r="B416" s="165">
        <f>SUM(B417:B420)</f>
        <v>0</v>
      </c>
      <c r="C416" s="165">
        <f>SUM(C417:C420)</f>
        <v>0</v>
      </c>
      <c r="D416" s="165">
        <v>0</v>
      </c>
      <c r="E416" s="165">
        <f>SUM(E417:E420)</f>
        <v>0</v>
      </c>
      <c r="F416" s="165">
        <v>0</v>
      </c>
      <c r="G416" s="165">
        <f>SUM(G417:G420)</f>
        <v>0</v>
      </c>
      <c r="H416" s="165">
        <v>0</v>
      </c>
      <c r="I416" s="165">
        <f t="shared" ref="I416:I420" si="69">B416-G416</f>
        <v>0</v>
      </c>
      <c r="J416" s="425"/>
    </row>
    <row r="417" spans="1:10" ht="19.5" hidden="1" x14ac:dyDescent="0.25">
      <c r="A417" s="58" t="s">
        <v>0</v>
      </c>
      <c r="B417" s="165">
        <v>0</v>
      </c>
      <c r="C417" s="165">
        <v>0</v>
      </c>
      <c r="D417" s="165">
        <v>0</v>
      </c>
      <c r="E417" s="165">
        <v>0</v>
      </c>
      <c r="F417" s="165">
        <v>0</v>
      </c>
      <c r="G417" s="165">
        <v>0</v>
      </c>
      <c r="H417" s="165">
        <v>0</v>
      </c>
      <c r="I417" s="165">
        <f t="shared" si="69"/>
        <v>0</v>
      </c>
      <c r="J417" s="426"/>
    </row>
    <row r="418" spans="1:10" ht="19.5" hidden="1" x14ac:dyDescent="0.25">
      <c r="A418" s="58" t="s">
        <v>1</v>
      </c>
      <c r="B418" s="165">
        <v>0</v>
      </c>
      <c r="C418" s="165">
        <v>0</v>
      </c>
      <c r="D418" s="165">
        <v>0</v>
      </c>
      <c r="E418" s="165">
        <v>0</v>
      </c>
      <c r="F418" s="165">
        <v>0</v>
      </c>
      <c r="G418" s="165">
        <v>0</v>
      </c>
      <c r="H418" s="165">
        <v>0</v>
      </c>
      <c r="I418" s="165">
        <f t="shared" si="69"/>
        <v>0</v>
      </c>
      <c r="J418" s="426"/>
    </row>
    <row r="419" spans="1:10" hidden="1" x14ac:dyDescent="0.25">
      <c r="A419" s="60" t="s">
        <v>2</v>
      </c>
      <c r="B419" s="103">
        <v>0</v>
      </c>
      <c r="C419" s="103">
        <v>0</v>
      </c>
      <c r="D419" s="103">
        <v>0</v>
      </c>
      <c r="E419" s="103">
        <v>0</v>
      </c>
      <c r="F419" s="103">
        <v>0</v>
      </c>
      <c r="G419" s="103">
        <v>0</v>
      </c>
      <c r="H419" s="103">
        <v>0</v>
      </c>
      <c r="I419" s="103">
        <f t="shared" si="69"/>
        <v>0</v>
      </c>
      <c r="J419" s="426"/>
    </row>
    <row r="420" spans="1:10" hidden="1" x14ac:dyDescent="0.25">
      <c r="A420" s="60" t="s">
        <v>3</v>
      </c>
      <c r="B420" s="103">
        <v>0</v>
      </c>
      <c r="C420" s="103">
        <v>0</v>
      </c>
      <c r="D420" s="103">
        <v>0</v>
      </c>
      <c r="E420" s="103">
        <v>0</v>
      </c>
      <c r="F420" s="103">
        <v>0</v>
      </c>
      <c r="G420" s="103">
        <v>0</v>
      </c>
      <c r="H420" s="103">
        <v>0</v>
      </c>
      <c r="I420" s="103">
        <f t="shared" si="69"/>
        <v>0</v>
      </c>
      <c r="J420" s="427"/>
    </row>
    <row r="421" spans="1:10" ht="117.75" hidden="1" customHeight="1" x14ac:dyDescent="0.25">
      <c r="A421" s="270" t="s">
        <v>461</v>
      </c>
      <c r="B421" s="183">
        <f>SUM(B422:B425)</f>
        <v>0</v>
      </c>
      <c r="C421" s="183">
        <f>SUM(C422:C425)</f>
        <v>0</v>
      </c>
      <c r="D421" s="183" t="e">
        <f>C421/B421*100</f>
        <v>#DIV/0!</v>
      </c>
      <c r="E421" s="183">
        <f>SUM(E422:E425)</f>
        <v>0</v>
      </c>
      <c r="F421" s="183" t="e">
        <f>E421/B421*100</f>
        <v>#DIV/0!</v>
      </c>
      <c r="G421" s="183">
        <f>SUM(G422:G425)</f>
        <v>0</v>
      </c>
      <c r="H421" s="183" t="e">
        <f>G421/B421*100</f>
        <v>#DIV/0!</v>
      </c>
      <c r="I421" s="183">
        <f t="shared" ref="I421:I435" si="70">B421-G421</f>
        <v>0</v>
      </c>
      <c r="J421" s="390" t="s">
        <v>462</v>
      </c>
    </row>
    <row r="422" spans="1:10" ht="19.5" hidden="1" x14ac:dyDescent="0.25">
      <c r="A422" s="66" t="s">
        <v>0</v>
      </c>
      <c r="B422" s="183">
        <v>0</v>
      </c>
      <c r="C422" s="183">
        <v>0</v>
      </c>
      <c r="D422" s="183">
        <v>0</v>
      </c>
      <c r="E422" s="183">
        <v>0</v>
      </c>
      <c r="F422" s="183">
        <v>0</v>
      </c>
      <c r="G422" s="183">
        <v>0</v>
      </c>
      <c r="H422" s="183">
        <v>0</v>
      </c>
      <c r="I422" s="183">
        <f t="shared" si="70"/>
        <v>0</v>
      </c>
      <c r="J422" s="391"/>
    </row>
    <row r="423" spans="1:10" ht="19.5" hidden="1" x14ac:dyDescent="0.25">
      <c r="A423" s="66" t="s">
        <v>1</v>
      </c>
      <c r="B423" s="183">
        <v>0</v>
      </c>
      <c r="C423" s="183">
        <v>0</v>
      </c>
      <c r="D423" s="183" t="e">
        <f>C423/B423*100</f>
        <v>#DIV/0!</v>
      </c>
      <c r="E423" s="183">
        <v>0</v>
      </c>
      <c r="F423" s="183" t="e">
        <f>E423/B423*100</f>
        <v>#DIV/0!</v>
      </c>
      <c r="G423" s="183">
        <v>0</v>
      </c>
      <c r="H423" s="183" t="e">
        <f>G423/B423*100</f>
        <v>#DIV/0!</v>
      </c>
      <c r="I423" s="183">
        <f t="shared" si="70"/>
        <v>0</v>
      </c>
      <c r="J423" s="391"/>
    </row>
    <row r="424" spans="1:10" hidden="1" x14ac:dyDescent="0.25">
      <c r="A424" s="67" t="s">
        <v>2</v>
      </c>
      <c r="B424" s="184">
        <v>0</v>
      </c>
      <c r="C424" s="184">
        <v>0</v>
      </c>
      <c r="D424" s="184" t="e">
        <f>C424/B424*100</f>
        <v>#DIV/0!</v>
      </c>
      <c r="E424" s="184">
        <v>0</v>
      </c>
      <c r="F424" s="184" t="e">
        <f>E424/B424*100</f>
        <v>#DIV/0!</v>
      </c>
      <c r="G424" s="184">
        <v>0</v>
      </c>
      <c r="H424" s="184" t="e">
        <f>G424/B424*100</f>
        <v>#DIV/0!</v>
      </c>
      <c r="I424" s="184">
        <f t="shared" si="70"/>
        <v>0</v>
      </c>
      <c r="J424" s="391"/>
    </row>
    <row r="425" spans="1:10" hidden="1" x14ac:dyDescent="0.25">
      <c r="A425" s="67" t="s">
        <v>3</v>
      </c>
      <c r="B425" s="184">
        <v>0</v>
      </c>
      <c r="C425" s="184">
        <v>0</v>
      </c>
      <c r="D425" s="184">
        <v>0</v>
      </c>
      <c r="E425" s="184">
        <v>0</v>
      </c>
      <c r="F425" s="184">
        <v>0</v>
      </c>
      <c r="G425" s="184">
        <v>0</v>
      </c>
      <c r="H425" s="184">
        <v>0</v>
      </c>
      <c r="I425" s="184">
        <f t="shared" si="70"/>
        <v>0</v>
      </c>
      <c r="J425" s="392"/>
    </row>
    <row r="426" spans="1:10" ht="113.25" customHeight="1" x14ac:dyDescent="0.25">
      <c r="A426" s="271" t="s">
        <v>449</v>
      </c>
      <c r="B426" s="183">
        <f>SUM(B427:B430)</f>
        <v>2127.6999999999998</v>
      </c>
      <c r="C426" s="183">
        <f>SUM(C427:C430)</f>
        <v>2127.6999999999998</v>
      </c>
      <c r="D426" s="183">
        <f>C426/B426*100</f>
        <v>100</v>
      </c>
      <c r="E426" s="183">
        <f>SUM(E427:E430)</f>
        <v>2127.6999999999998</v>
      </c>
      <c r="F426" s="183">
        <f>E426/B426*100</f>
        <v>100</v>
      </c>
      <c r="G426" s="183">
        <f>SUM(G427:G430)</f>
        <v>2127.6999999999998</v>
      </c>
      <c r="H426" s="183">
        <f>G426/B426*100</f>
        <v>100</v>
      </c>
      <c r="I426" s="183">
        <f t="shared" si="70"/>
        <v>0</v>
      </c>
      <c r="J426" s="390" t="s">
        <v>517</v>
      </c>
    </row>
    <row r="427" spans="1:10" ht="19.5" x14ac:dyDescent="0.25">
      <c r="A427" s="282" t="s">
        <v>0</v>
      </c>
      <c r="B427" s="183">
        <v>0</v>
      </c>
      <c r="C427" s="183">
        <v>0</v>
      </c>
      <c r="D427" s="183">
        <v>0</v>
      </c>
      <c r="E427" s="183">
        <v>0</v>
      </c>
      <c r="F427" s="183">
        <v>0</v>
      </c>
      <c r="G427" s="183">
        <v>0</v>
      </c>
      <c r="H427" s="183">
        <v>0</v>
      </c>
      <c r="I427" s="183">
        <f t="shared" si="70"/>
        <v>0</v>
      </c>
      <c r="J427" s="391"/>
    </row>
    <row r="428" spans="1:10" ht="19.5" x14ac:dyDescent="0.25">
      <c r="A428" s="66" t="s">
        <v>1</v>
      </c>
      <c r="B428" s="183">
        <v>2000</v>
      </c>
      <c r="C428" s="183">
        <v>2000</v>
      </c>
      <c r="D428" s="183">
        <f>C428/B428*100</f>
        <v>100</v>
      </c>
      <c r="E428" s="183">
        <v>2000</v>
      </c>
      <c r="F428" s="183">
        <f>E428/B428*100</f>
        <v>100</v>
      </c>
      <c r="G428" s="183">
        <v>2000</v>
      </c>
      <c r="H428" s="183">
        <f>G428/B428*100</f>
        <v>100</v>
      </c>
      <c r="I428" s="183">
        <f t="shared" si="70"/>
        <v>0</v>
      </c>
      <c r="J428" s="391"/>
    </row>
    <row r="429" spans="1:10" x14ac:dyDescent="0.25">
      <c r="A429" s="67" t="s">
        <v>2</v>
      </c>
      <c r="B429" s="184">
        <v>127.7</v>
      </c>
      <c r="C429" s="184">
        <v>127.7</v>
      </c>
      <c r="D429" s="184">
        <f>C429/B429*100</f>
        <v>100</v>
      </c>
      <c r="E429" s="184">
        <v>127.7</v>
      </c>
      <c r="F429" s="184">
        <f>E429/B429*100</f>
        <v>100</v>
      </c>
      <c r="G429" s="184">
        <v>127.7</v>
      </c>
      <c r="H429" s="184">
        <f>G429/B429*100</f>
        <v>100</v>
      </c>
      <c r="I429" s="184">
        <f t="shared" si="70"/>
        <v>0</v>
      </c>
      <c r="J429" s="391"/>
    </row>
    <row r="430" spans="1:10" x14ac:dyDescent="0.25">
      <c r="A430" s="283" t="s">
        <v>3</v>
      </c>
      <c r="B430" s="184">
        <v>0</v>
      </c>
      <c r="C430" s="184">
        <v>0</v>
      </c>
      <c r="D430" s="184">
        <v>0</v>
      </c>
      <c r="E430" s="184">
        <v>0</v>
      </c>
      <c r="F430" s="184">
        <v>0</v>
      </c>
      <c r="G430" s="184">
        <v>0</v>
      </c>
      <c r="H430" s="184">
        <v>0</v>
      </c>
      <c r="I430" s="184">
        <f t="shared" si="70"/>
        <v>0</v>
      </c>
      <c r="J430" s="392"/>
    </row>
    <row r="431" spans="1:10" ht="93.75" x14ac:dyDescent="0.25">
      <c r="A431" s="271" t="s">
        <v>450</v>
      </c>
      <c r="B431" s="183">
        <f>SUM(B432:B435)</f>
        <v>1686.8</v>
      </c>
      <c r="C431" s="183">
        <f>SUM(C432:C435)</f>
        <v>1686.8</v>
      </c>
      <c r="D431" s="183">
        <f>C431/B431*100</f>
        <v>100</v>
      </c>
      <c r="E431" s="183">
        <f>SUM(E432:E435)</f>
        <v>1686.8</v>
      </c>
      <c r="F431" s="183">
        <f>E431/B431*100</f>
        <v>100</v>
      </c>
      <c r="G431" s="183">
        <f>SUM(G432:G435)</f>
        <v>1686.8</v>
      </c>
      <c r="H431" s="183">
        <f>G431/B431*100</f>
        <v>100</v>
      </c>
      <c r="I431" s="183">
        <f t="shared" si="70"/>
        <v>0</v>
      </c>
      <c r="J431" s="390" t="s">
        <v>518</v>
      </c>
    </row>
    <row r="432" spans="1:10" ht="19.5" x14ac:dyDescent="0.25">
      <c r="A432" s="282" t="s">
        <v>0</v>
      </c>
      <c r="B432" s="183">
        <v>0</v>
      </c>
      <c r="C432" s="183">
        <v>0</v>
      </c>
      <c r="D432" s="183">
        <v>0</v>
      </c>
      <c r="E432" s="183">
        <v>0</v>
      </c>
      <c r="F432" s="183">
        <v>0</v>
      </c>
      <c r="G432" s="183">
        <v>0</v>
      </c>
      <c r="H432" s="183">
        <v>0</v>
      </c>
      <c r="I432" s="183">
        <f t="shared" si="70"/>
        <v>0</v>
      </c>
      <c r="J432" s="391"/>
    </row>
    <row r="433" spans="1:10" ht="19.5" x14ac:dyDescent="0.25">
      <c r="A433" s="66" t="s">
        <v>1</v>
      </c>
      <c r="B433" s="183">
        <v>1585.6</v>
      </c>
      <c r="C433" s="183">
        <v>1585.6</v>
      </c>
      <c r="D433" s="183">
        <f>C433/B433*100</f>
        <v>100</v>
      </c>
      <c r="E433" s="183">
        <v>1585.6</v>
      </c>
      <c r="F433" s="183">
        <f>E433/B433*100</f>
        <v>100</v>
      </c>
      <c r="G433" s="183">
        <v>1585.6</v>
      </c>
      <c r="H433" s="183">
        <f>G433/B433*100</f>
        <v>100</v>
      </c>
      <c r="I433" s="183">
        <f t="shared" si="70"/>
        <v>0</v>
      </c>
      <c r="J433" s="391"/>
    </row>
    <row r="434" spans="1:10" x14ac:dyDescent="0.25">
      <c r="A434" s="67" t="s">
        <v>2</v>
      </c>
      <c r="B434" s="184">
        <v>101.2</v>
      </c>
      <c r="C434" s="184">
        <v>101.2</v>
      </c>
      <c r="D434" s="184">
        <f>C434/B434*100</f>
        <v>100</v>
      </c>
      <c r="E434" s="184">
        <v>101.2</v>
      </c>
      <c r="F434" s="184">
        <f>E434/B434*100</f>
        <v>100</v>
      </c>
      <c r="G434" s="184">
        <v>101.2</v>
      </c>
      <c r="H434" s="184">
        <f>G434/B434*100</f>
        <v>100</v>
      </c>
      <c r="I434" s="184">
        <f t="shared" si="70"/>
        <v>0</v>
      </c>
      <c r="J434" s="391"/>
    </row>
    <row r="435" spans="1:10" x14ac:dyDescent="0.25">
      <c r="A435" s="283" t="s">
        <v>3</v>
      </c>
      <c r="B435" s="184">
        <v>0</v>
      </c>
      <c r="C435" s="184">
        <v>0</v>
      </c>
      <c r="D435" s="184">
        <v>0</v>
      </c>
      <c r="E435" s="184">
        <v>0</v>
      </c>
      <c r="F435" s="184">
        <v>0</v>
      </c>
      <c r="G435" s="184">
        <v>0</v>
      </c>
      <c r="H435" s="184">
        <v>0</v>
      </c>
      <c r="I435" s="184">
        <f t="shared" si="70"/>
        <v>0</v>
      </c>
      <c r="J435" s="392"/>
    </row>
    <row r="436" spans="1:10" x14ac:dyDescent="0.25">
      <c r="A436" s="384" t="s">
        <v>104</v>
      </c>
      <c r="B436" s="385"/>
      <c r="C436" s="385"/>
      <c r="D436" s="385"/>
      <c r="E436" s="385"/>
      <c r="F436" s="385"/>
      <c r="G436" s="385"/>
      <c r="H436" s="385"/>
      <c r="I436" s="385"/>
      <c r="J436" s="386"/>
    </row>
    <row r="437" spans="1:10" x14ac:dyDescent="0.25">
      <c r="A437" s="450" t="s">
        <v>96</v>
      </c>
      <c r="B437" s="451"/>
      <c r="C437" s="451"/>
      <c r="D437" s="451"/>
      <c r="E437" s="451"/>
      <c r="F437" s="451"/>
      <c r="G437" s="451"/>
      <c r="H437" s="451"/>
      <c r="I437" s="451"/>
      <c r="J437" s="452"/>
    </row>
    <row r="438" spans="1:10" x14ac:dyDescent="0.25">
      <c r="A438" s="372" t="s">
        <v>105</v>
      </c>
      <c r="B438" s="373"/>
      <c r="C438" s="373"/>
      <c r="D438" s="373"/>
      <c r="E438" s="373"/>
      <c r="F438" s="373"/>
      <c r="G438" s="373"/>
      <c r="H438" s="373"/>
      <c r="I438" s="373"/>
      <c r="J438" s="374"/>
    </row>
    <row r="439" spans="1:10" ht="132.75" customHeight="1" x14ac:dyDescent="0.25">
      <c r="A439" s="271" t="s">
        <v>471</v>
      </c>
      <c r="B439" s="183">
        <f>SUM(B440:B443)</f>
        <v>3144.3</v>
      </c>
      <c r="C439" s="183">
        <f>SUM(C440:C443)</f>
        <v>3122.77</v>
      </c>
      <c r="D439" s="183">
        <f>C439/B439*100</f>
        <v>99.315268899278053</v>
      </c>
      <c r="E439" s="183">
        <f>SUM(E440:E443)</f>
        <v>3122.77</v>
      </c>
      <c r="F439" s="183">
        <f>E439/B439*100</f>
        <v>99.315268899278053</v>
      </c>
      <c r="G439" s="183">
        <f>SUM(G440:G443)</f>
        <v>3122.77</v>
      </c>
      <c r="H439" s="183">
        <f>G439/B439*100</f>
        <v>99.315268899278053</v>
      </c>
      <c r="I439" s="183">
        <f t="shared" ref="I439:I451" si="71">B439-G439</f>
        <v>21.5300000000002</v>
      </c>
      <c r="J439" s="436" t="s">
        <v>542</v>
      </c>
    </row>
    <row r="440" spans="1:10" ht="19.5" x14ac:dyDescent="0.25">
      <c r="A440" s="282" t="s">
        <v>0</v>
      </c>
      <c r="B440" s="183">
        <v>0</v>
      </c>
      <c r="C440" s="183">
        <v>0</v>
      </c>
      <c r="D440" s="183">
        <v>0</v>
      </c>
      <c r="E440" s="183">
        <v>0</v>
      </c>
      <c r="F440" s="183">
        <v>0</v>
      </c>
      <c r="G440" s="183">
        <v>0</v>
      </c>
      <c r="H440" s="183">
        <v>0</v>
      </c>
      <c r="I440" s="183">
        <f t="shared" si="71"/>
        <v>0</v>
      </c>
      <c r="J440" s="460"/>
    </row>
    <row r="441" spans="1:10" ht="19.5" x14ac:dyDescent="0.25">
      <c r="A441" s="66" t="s">
        <v>1</v>
      </c>
      <c r="B441" s="183">
        <v>3144.3</v>
      </c>
      <c r="C441" s="183">
        <v>3122.77</v>
      </c>
      <c r="D441" s="183">
        <f>C441/B441*100</f>
        <v>99.315268899278053</v>
      </c>
      <c r="E441" s="183">
        <v>3122.77</v>
      </c>
      <c r="F441" s="183">
        <f>E441/B441*100</f>
        <v>99.315268899278053</v>
      </c>
      <c r="G441" s="183">
        <v>3122.77</v>
      </c>
      <c r="H441" s="183">
        <f>G441/B441*100</f>
        <v>99.315268899278053</v>
      </c>
      <c r="I441" s="183">
        <f t="shared" si="71"/>
        <v>21.5300000000002</v>
      </c>
      <c r="J441" s="460"/>
    </row>
    <row r="442" spans="1:10" x14ac:dyDescent="0.25">
      <c r="A442" s="283" t="s">
        <v>2</v>
      </c>
      <c r="B442" s="184">
        <v>0</v>
      </c>
      <c r="C442" s="184">
        <v>0</v>
      </c>
      <c r="D442" s="184">
        <v>0</v>
      </c>
      <c r="E442" s="184">
        <v>0</v>
      </c>
      <c r="F442" s="184">
        <v>0</v>
      </c>
      <c r="G442" s="184">
        <v>0</v>
      </c>
      <c r="H442" s="184">
        <v>0</v>
      </c>
      <c r="I442" s="184">
        <f t="shared" si="71"/>
        <v>0</v>
      </c>
      <c r="J442" s="460"/>
    </row>
    <row r="443" spans="1:10" x14ac:dyDescent="0.25">
      <c r="A443" s="283" t="s">
        <v>3</v>
      </c>
      <c r="B443" s="184">
        <v>0</v>
      </c>
      <c r="C443" s="184">
        <v>0</v>
      </c>
      <c r="D443" s="184">
        <v>0</v>
      </c>
      <c r="E443" s="184">
        <v>0</v>
      </c>
      <c r="F443" s="184">
        <v>0</v>
      </c>
      <c r="G443" s="184">
        <v>0</v>
      </c>
      <c r="H443" s="184">
        <v>0</v>
      </c>
      <c r="I443" s="184">
        <f t="shared" si="71"/>
        <v>0</v>
      </c>
      <c r="J443" s="461"/>
    </row>
    <row r="444" spans="1:10" x14ac:dyDescent="0.25">
      <c r="A444" s="377" t="s">
        <v>153</v>
      </c>
      <c r="B444" s="399"/>
      <c r="C444" s="399"/>
      <c r="D444" s="399"/>
      <c r="E444" s="399"/>
      <c r="F444" s="399"/>
      <c r="G444" s="399"/>
      <c r="H444" s="399"/>
      <c r="I444" s="399"/>
      <c r="J444" s="400"/>
    </row>
    <row r="445" spans="1:10" x14ac:dyDescent="0.25">
      <c r="A445" s="377" t="s">
        <v>267</v>
      </c>
      <c r="B445" s="399"/>
      <c r="C445" s="399"/>
      <c r="D445" s="399"/>
      <c r="E445" s="399"/>
      <c r="F445" s="399"/>
      <c r="G445" s="399"/>
      <c r="H445" s="399"/>
      <c r="I445" s="399"/>
      <c r="J445" s="400"/>
    </row>
    <row r="446" spans="1:10" x14ac:dyDescent="0.25">
      <c r="A446" s="372" t="s">
        <v>35</v>
      </c>
      <c r="B446" s="373"/>
      <c r="C446" s="373"/>
      <c r="D446" s="373"/>
      <c r="E446" s="373"/>
      <c r="F446" s="373"/>
      <c r="G446" s="373"/>
      <c r="H446" s="373"/>
      <c r="I446" s="373"/>
      <c r="J446" s="374"/>
    </row>
    <row r="447" spans="1:10" ht="75" x14ac:dyDescent="0.25">
      <c r="A447" s="281" t="s">
        <v>410</v>
      </c>
      <c r="B447" s="183">
        <f>SUM(B448:B451)</f>
        <v>11105.5</v>
      </c>
      <c r="C447" s="183">
        <f>SUM(C448:C451)</f>
        <v>11089.400000000001</v>
      </c>
      <c r="D447" s="183">
        <f>C447/B447*100</f>
        <v>99.855026788528221</v>
      </c>
      <c r="E447" s="183">
        <f>SUM(E448:E451)</f>
        <v>11089.400000000001</v>
      </c>
      <c r="F447" s="183">
        <f>E447/B447*100</f>
        <v>99.855026788528221</v>
      </c>
      <c r="G447" s="183">
        <f>SUM(G448:G451)</f>
        <v>11089.400000000001</v>
      </c>
      <c r="H447" s="183">
        <f>G447/B447*100</f>
        <v>99.855026788528221</v>
      </c>
      <c r="I447" s="183">
        <f t="shared" si="71"/>
        <v>16.099999999998545</v>
      </c>
      <c r="J447" s="390" t="s">
        <v>519</v>
      </c>
    </row>
    <row r="448" spans="1:10" ht="19.5" x14ac:dyDescent="0.25">
      <c r="A448" s="282" t="s">
        <v>0</v>
      </c>
      <c r="B448" s="183">
        <v>0</v>
      </c>
      <c r="C448" s="183">
        <v>0</v>
      </c>
      <c r="D448" s="183">
        <v>0</v>
      </c>
      <c r="E448" s="183">
        <v>0</v>
      </c>
      <c r="F448" s="183">
        <v>0</v>
      </c>
      <c r="G448" s="183">
        <v>0</v>
      </c>
      <c r="H448" s="183">
        <v>0</v>
      </c>
      <c r="I448" s="183">
        <f t="shared" si="71"/>
        <v>0</v>
      </c>
      <c r="J448" s="391"/>
    </row>
    <row r="449" spans="1:42" ht="19.5" x14ac:dyDescent="0.25">
      <c r="A449" s="66" t="s">
        <v>1</v>
      </c>
      <c r="B449" s="183">
        <v>6177.8</v>
      </c>
      <c r="C449" s="183">
        <v>6177.8</v>
      </c>
      <c r="D449" s="183">
        <f>C449/B449*100</f>
        <v>100</v>
      </c>
      <c r="E449" s="183">
        <v>6177.8</v>
      </c>
      <c r="F449" s="183">
        <f>E449/B449*100</f>
        <v>100</v>
      </c>
      <c r="G449" s="183">
        <v>6177.8</v>
      </c>
      <c r="H449" s="183">
        <f>G449/B449*100</f>
        <v>100</v>
      </c>
      <c r="I449" s="183">
        <f t="shared" si="71"/>
        <v>0</v>
      </c>
      <c r="J449" s="391"/>
    </row>
    <row r="450" spans="1:42" x14ac:dyDescent="0.25">
      <c r="A450" s="67" t="s">
        <v>2</v>
      </c>
      <c r="B450" s="184">
        <v>4927.7</v>
      </c>
      <c r="C450" s="184">
        <v>4911.6000000000004</v>
      </c>
      <c r="D450" s="184">
        <f>C450/B450*100</f>
        <v>99.673275564665062</v>
      </c>
      <c r="E450" s="184">
        <v>4911.6000000000004</v>
      </c>
      <c r="F450" s="184">
        <f>E450/B450*100</f>
        <v>99.673275564665062</v>
      </c>
      <c r="G450" s="184">
        <v>4911.6000000000004</v>
      </c>
      <c r="H450" s="184">
        <f>G450/B450*100</f>
        <v>99.673275564665062</v>
      </c>
      <c r="I450" s="184">
        <f t="shared" si="71"/>
        <v>16.099999999999454</v>
      </c>
      <c r="J450" s="391"/>
    </row>
    <row r="451" spans="1:42" x14ac:dyDescent="0.25">
      <c r="A451" s="283" t="s">
        <v>3</v>
      </c>
      <c r="B451" s="184">
        <v>0</v>
      </c>
      <c r="C451" s="184">
        <v>0</v>
      </c>
      <c r="D451" s="184">
        <v>0</v>
      </c>
      <c r="E451" s="184">
        <v>0</v>
      </c>
      <c r="F451" s="184">
        <v>0</v>
      </c>
      <c r="G451" s="184">
        <v>0</v>
      </c>
      <c r="H451" s="184">
        <v>0</v>
      </c>
      <c r="I451" s="184">
        <f t="shared" si="71"/>
        <v>0</v>
      </c>
      <c r="J451" s="392"/>
    </row>
    <row r="452" spans="1:42" x14ac:dyDescent="0.25">
      <c r="A452" s="377" t="s">
        <v>153</v>
      </c>
      <c r="B452" s="399"/>
      <c r="C452" s="399"/>
      <c r="D452" s="399"/>
      <c r="E452" s="399"/>
      <c r="F452" s="399"/>
      <c r="G452" s="399"/>
      <c r="H452" s="399"/>
      <c r="I452" s="399"/>
      <c r="J452" s="400"/>
    </row>
    <row r="453" spans="1:42" x14ac:dyDescent="0.25">
      <c r="A453" s="378" t="s">
        <v>267</v>
      </c>
      <c r="B453" s="379"/>
      <c r="C453" s="379"/>
      <c r="D453" s="379"/>
      <c r="E453" s="379"/>
      <c r="F453" s="379"/>
      <c r="G453" s="379"/>
      <c r="H453" s="379"/>
      <c r="I453" s="379"/>
      <c r="J453" s="380"/>
    </row>
    <row r="454" spans="1:42" x14ac:dyDescent="0.25">
      <c r="A454" s="372" t="s">
        <v>35</v>
      </c>
      <c r="B454" s="373"/>
      <c r="C454" s="373"/>
      <c r="D454" s="373"/>
      <c r="E454" s="373"/>
      <c r="F454" s="373"/>
      <c r="G454" s="373"/>
      <c r="H454" s="373"/>
      <c r="I454" s="373"/>
      <c r="J454" s="374"/>
    </row>
    <row r="455" spans="1:42" ht="99" customHeight="1" x14ac:dyDescent="0.25">
      <c r="A455" s="271" t="s">
        <v>312</v>
      </c>
      <c r="B455" s="183">
        <f>SUM(B456:B459)</f>
        <v>3851.7999999999997</v>
      </c>
      <c r="C455" s="183">
        <f>SUM(C456:C459)</f>
        <v>3562.9</v>
      </c>
      <c r="D455" s="183">
        <f>C455/B455*100</f>
        <v>92.499610571680776</v>
      </c>
      <c r="E455" s="183">
        <f>SUM(E456:E459)</f>
        <v>3562.9</v>
      </c>
      <c r="F455" s="183">
        <f>E455/B455*100</f>
        <v>92.499610571680776</v>
      </c>
      <c r="G455" s="183">
        <f>SUM(G456:G459)</f>
        <v>3336.6</v>
      </c>
      <c r="H455" s="183">
        <f>G455/B455*100</f>
        <v>86.624435328937125</v>
      </c>
      <c r="I455" s="183">
        <f>B455-G455</f>
        <v>515.19999999999982</v>
      </c>
      <c r="J455" s="390" t="s">
        <v>520</v>
      </c>
    </row>
    <row r="456" spans="1:42" ht="19.5" x14ac:dyDescent="0.25">
      <c r="A456" s="282" t="s">
        <v>0</v>
      </c>
      <c r="B456" s="183">
        <v>0</v>
      </c>
      <c r="C456" s="183">
        <v>0</v>
      </c>
      <c r="D456" s="183">
        <v>0</v>
      </c>
      <c r="E456" s="183">
        <v>0</v>
      </c>
      <c r="F456" s="183">
        <v>0</v>
      </c>
      <c r="G456" s="183">
        <v>0</v>
      </c>
      <c r="H456" s="183">
        <v>0</v>
      </c>
      <c r="I456" s="183">
        <f>B456-G456</f>
        <v>0</v>
      </c>
      <c r="J456" s="391"/>
    </row>
    <row r="457" spans="1:42" ht="19.5" x14ac:dyDescent="0.25">
      <c r="A457" s="66" t="s">
        <v>1</v>
      </c>
      <c r="B457" s="183">
        <v>3620.7</v>
      </c>
      <c r="C457" s="183">
        <v>3349.1</v>
      </c>
      <c r="D457" s="183">
        <f>C457/B457*100</f>
        <v>92.498688098986378</v>
      </c>
      <c r="E457" s="183">
        <v>3349.1</v>
      </c>
      <c r="F457" s="183">
        <f>E457/B457*100</f>
        <v>92.498688098986378</v>
      </c>
      <c r="G457" s="183">
        <v>3137.2</v>
      </c>
      <c r="H457" s="183">
        <f>G457/B457*100</f>
        <v>86.646228629822957</v>
      </c>
      <c r="I457" s="183">
        <f>B457-G457</f>
        <v>483.5</v>
      </c>
      <c r="J457" s="391"/>
    </row>
    <row r="458" spans="1:42" x14ac:dyDescent="0.25">
      <c r="A458" s="67" t="s">
        <v>2</v>
      </c>
      <c r="B458" s="184">
        <v>231.1</v>
      </c>
      <c r="C458" s="184">
        <v>213.8</v>
      </c>
      <c r="D458" s="184">
        <f>C458/B458*100</f>
        <v>92.514063176114249</v>
      </c>
      <c r="E458" s="184">
        <v>213.8</v>
      </c>
      <c r="F458" s="184">
        <f>E458/B458*100</f>
        <v>92.514063176114249</v>
      </c>
      <c r="G458" s="184">
        <v>199.4</v>
      </c>
      <c r="H458" s="184">
        <f>G458/B458*100</f>
        <v>86.282994374729554</v>
      </c>
      <c r="I458" s="184">
        <f>B458-G458</f>
        <v>31.699999999999989</v>
      </c>
      <c r="J458" s="391"/>
    </row>
    <row r="459" spans="1:42" x14ac:dyDescent="0.25">
      <c r="A459" s="283" t="s">
        <v>3</v>
      </c>
      <c r="B459" s="184">
        <v>0</v>
      </c>
      <c r="C459" s="183">
        <v>0</v>
      </c>
      <c r="D459" s="184">
        <v>0</v>
      </c>
      <c r="E459" s="184">
        <v>0</v>
      </c>
      <c r="F459" s="184">
        <v>0</v>
      </c>
      <c r="G459" s="184">
        <v>0</v>
      </c>
      <c r="H459" s="184">
        <v>0</v>
      </c>
      <c r="I459" s="184">
        <f>B459-G459</f>
        <v>0</v>
      </c>
      <c r="J459" s="392"/>
    </row>
    <row r="460" spans="1:42" s="352" customFormat="1" x14ac:dyDescent="0.25">
      <c r="A460" s="387" t="s">
        <v>226</v>
      </c>
      <c r="B460" s="388"/>
      <c r="C460" s="388"/>
      <c r="D460" s="388"/>
      <c r="E460" s="388"/>
      <c r="F460" s="388"/>
      <c r="G460" s="388"/>
      <c r="H460" s="388"/>
      <c r="I460" s="388"/>
      <c r="J460" s="389"/>
      <c r="K460" s="351"/>
      <c r="L460" s="351"/>
      <c r="M460" s="351"/>
      <c r="N460" s="351"/>
      <c r="O460" s="351"/>
      <c r="P460" s="351"/>
      <c r="Q460" s="351"/>
      <c r="R460" s="351"/>
      <c r="S460" s="351"/>
      <c r="T460" s="351"/>
      <c r="U460" s="351"/>
      <c r="V460" s="351"/>
      <c r="W460" s="351"/>
      <c r="X460" s="351"/>
      <c r="Y460" s="351"/>
      <c r="Z460" s="351"/>
      <c r="AA460" s="351"/>
      <c r="AB460" s="351"/>
      <c r="AC460" s="351"/>
      <c r="AD460" s="351"/>
      <c r="AE460" s="351"/>
      <c r="AF460" s="351"/>
      <c r="AG460" s="351"/>
      <c r="AH460" s="351"/>
      <c r="AI460" s="351"/>
      <c r="AJ460" s="351"/>
      <c r="AK460" s="351"/>
      <c r="AL460" s="351"/>
      <c r="AM460" s="351"/>
      <c r="AN460" s="351"/>
      <c r="AO460" s="351"/>
      <c r="AP460" s="351"/>
    </row>
    <row r="461" spans="1:42" s="310" customFormat="1" x14ac:dyDescent="0.25">
      <c r="A461" s="384" t="s">
        <v>521</v>
      </c>
      <c r="B461" s="385"/>
      <c r="C461" s="385"/>
      <c r="D461" s="385"/>
      <c r="E461" s="385"/>
      <c r="F461" s="385"/>
      <c r="G461" s="385"/>
      <c r="H461" s="385"/>
      <c r="I461" s="385"/>
      <c r="J461" s="386"/>
      <c r="K461" s="309"/>
      <c r="L461" s="309"/>
      <c r="M461" s="309"/>
      <c r="N461" s="309"/>
      <c r="O461" s="309"/>
      <c r="P461" s="309"/>
      <c r="Q461" s="309"/>
      <c r="R461" s="309"/>
      <c r="S461" s="309"/>
      <c r="T461" s="309"/>
      <c r="U461" s="309"/>
      <c r="V461" s="309"/>
      <c r="W461" s="309"/>
      <c r="X461" s="309"/>
      <c r="Y461" s="309"/>
      <c r="Z461" s="309"/>
      <c r="AA461" s="309"/>
      <c r="AB461" s="309"/>
      <c r="AC461" s="309"/>
      <c r="AD461" s="309"/>
      <c r="AE461" s="309"/>
      <c r="AF461" s="309"/>
      <c r="AG461" s="309"/>
      <c r="AH461" s="309"/>
      <c r="AI461" s="309"/>
      <c r="AJ461" s="309"/>
      <c r="AK461" s="309"/>
      <c r="AL461" s="309"/>
      <c r="AM461" s="309"/>
      <c r="AN461" s="309"/>
      <c r="AO461" s="309"/>
      <c r="AP461" s="309"/>
    </row>
    <row r="462" spans="1:42" x14ac:dyDescent="0.25">
      <c r="A462" s="377" t="s">
        <v>153</v>
      </c>
      <c r="B462" s="399"/>
      <c r="C462" s="399"/>
      <c r="D462" s="399"/>
      <c r="E462" s="399"/>
      <c r="F462" s="399"/>
      <c r="G462" s="399"/>
      <c r="H462" s="399"/>
      <c r="I462" s="399"/>
      <c r="J462" s="400"/>
    </row>
    <row r="463" spans="1:42" s="22" customFormat="1" x14ac:dyDescent="0.25">
      <c r="A463" s="378" t="s">
        <v>102</v>
      </c>
      <c r="B463" s="379"/>
      <c r="C463" s="379"/>
      <c r="D463" s="379"/>
      <c r="E463" s="379"/>
      <c r="F463" s="379"/>
      <c r="G463" s="379"/>
      <c r="H463" s="379"/>
      <c r="I463" s="379"/>
      <c r="J463" s="380"/>
      <c r="K463" s="217"/>
      <c r="L463" s="217"/>
      <c r="M463" s="217"/>
      <c r="N463" s="217"/>
      <c r="O463" s="217"/>
      <c r="P463" s="217"/>
      <c r="Q463" s="217"/>
      <c r="R463" s="217"/>
      <c r="S463" s="217"/>
      <c r="T463" s="217"/>
      <c r="U463" s="217"/>
      <c r="V463" s="217"/>
      <c r="W463" s="217"/>
      <c r="X463" s="217"/>
      <c r="Y463" s="217"/>
      <c r="Z463" s="217"/>
      <c r="AA463" s="217"/>
      <c r="AB463" s="217"/>
      <c r="AC463" s="217"/>
      <c r="AD463" s="217"/>
      <c r="AE463" s="217"/>
      <c r="AF463" s="217"/>
      <c r="AG463" s="217"/>
      <c r="AH463" s="217"/>
      <c r="AI463" s="217"/>
      <c r="AJ463" s="217"/>
      <c r="AK463" s="217"/>
      <c r="AL463" s="217"/>
      <c r="AM463" s="217"/>
      <c r="AN463" s="217"/>
      <c r="AO463" s="217"/>
      <c r="AP463" s="217"/>
    </row>
    <row r="464" spans="1:42" s="310" customFormat="1" x14ac:dyDescent="0.25">
      <c r="A464" s="420" t="s">
        <v>35</v>
      </c>
      <c r="B464" s="421"/>
      <c r="C464" s="421"/>
      <c r="D464" s="421"/>
      <c r="E464" s="421"/>
      <c r="F464" s="421"/>
      <c r="G464" s="421"/>
      <c r="H464" s="421"/>
      <c r="I464" s="421"/>
      <c r="J464" s="422"/>
      <c r="K464" s="309"/>
      <c r="L464" s="309"/>
      <c r="M464" s="309"/>
      <c r="N464" s="309"/>
      <c r="O464" s="309"/>
      <c r="P464" s="309"/>
      <c r="Q464" s="309"/>
      <c r="R464" s="309"/>
      <c r="S464" s="309"/>
      <c r="T464" s="309"/>
      <c r="U464" s="309"/>
      <c r="V464" s="309"/>
      <c r="W464" s="309"/>
      <c r="X464" s="309"/>
      <c r="Y464" s="309"/>
      <c r="Z464" s="309"/>
      <c r="AA464" s="309"/>
      <c r="AB464" s="309"/>
      <c r="AC464" s="309"/>
      <c r="AD464" s="309"/>
      <c r="AE464" s="309"/>
      <c r="AF464" s="309"/>
      <c r="AG464" s="309"/>
      <c r="AH464" s="309"/>
      <c r="AI464" s="309"/>
      <c r="AJ464" s="309"/>
      <c r="AK464" s="309"/>
      <c r="AL464" s="309"/>
      <c r="AM464" s="309"/>
      <c r="AN464" s="309"/>
      <c r="AO464" s="309"/>
      <c r="AP464" s="309"/>
    </row>
    <row r="465" spans="1:10" ht="115.5" customHeight="1" x14ac:dyDescent="0.25">
      <c r="A465" s="365" t="s">
        <v>568</v>
      </c>
      <c r="B465" s="183">
        <f>SUM(B466:B469)</f>
        <v>6698.2</v>
      </c>
      <c r="C465" s="183">
        <f>SUM(C466:C469)</f>
        <v>6634</v>
      </c>
      <c r="D465" s="183">
        <f>C465/B465*100</f>
        <v>99.04153354632588</v>
      </c>
      <c r="E465" s="183">
        <f>SUM(E466:E469)</f>
        <v>6634</v>
      </c>
      <c r="F465" s="183">
        <f>E465/B465*100</f>
        <v>99.04153354632588</v>
      </c>
      <c r="G465" s="183">
        <f>SUM(G466:G469)</f>
        <v>6634</v>
      </c>
      <c r="H465" s="183">
        <f>G465/B465*100</f>
        <v>99.04153354632588</v>
      </c>
      <c r="I465" s="183">
        <f t="shared" ref="I465:I484" si="72">B465-G465</f>
        <v>64.199999999999818</v>
      </c>
      <c r="J465" s="390" t="s">
        <v>522</v>
      </c>
    </row>
    <row r="466" spans="1:10" ht="19.5" x14ac:dyDescent="0.25">
      <c r="A466" s="282" t="s">
        <v>0</v>
      </c>
      <c r="B466" s="183">
        <v>0</v>
      </c>
      <c r="C466" s="183">
        <v>0</v>
      </c>
      <c r="D466" s="183">
        <v>0</v>
      </c>
      <c r="E466" s="183">
        <v>0</v>
      </c>
      <c r="F466" s="183">
        <v>0</v>
      </c>
      <c r="G466" s="183">
        <v>0</v>
      </c>
      <c r="H466" s="183">
        <v>0</v>
      </c>
      <c r="I466" s="183">
        <f t="shared" si="72"/>
        <v>0</v>
      </c>
      <c r="J466" s="391"/>
    </row>
    <row r="467" spans="1:10" ht="19.5" x14ac:dyDescent="0.25">
      <c r="A467" s="66" t="s">
        <v>1</v>
      </c>
      <c r="B467" s="183">
        <v>6698.2</v>
      </c>
      <c r="C467" s="183">
        <v>6634</v>
      </c>
      <c r="D467" s="183">
        <f>C467/B467*100</f>
        <v>99.04153354632588</v>
      </c>
      <c r="E467" s="183">
        <v>6634</v>
      </c>
      <c r="F467" s="183">
        <f>E467/B467*100</f>
        <v>99.04153354632588</v>
      </c>
      <c r="G467" s="183">
        <v>6634</v>
      </c>
      <c r="H467" s="183">
        <f>G467/B467*100</f>
        <v>99.04153354632588</v>
      </c>
      <c r="I467" s="183">
        <f t="shared" si="72"/>
        <v>64.199999999999818</v>
      </c>
      <c r="J467" s="391"/>
    </row>
    <row r="468" spans="1:10" x14ac:dyDescent="0.25">
      <c r="A468" s="283" t="s">
        <v>2</v>
      </c>
      <c r="B468" s="184">
        <v>0</v>
      </c>
      <c r="C468" s="184">
        <v>0</v>
      </c>
      <c r="D468" s="184">
        <v>0</v>
      </c>
      <c r="E468" s="184">
        <v>0</v>
      </c>
      <c r="F468" s="184">
        <v>0</v>
      </c>
      <c r="G468" s="184">
        <v>0</v>
      </c>
      <c r="H468" s="184">
        <v>0</v>
      </c>
      <c r="I468" s="184">
        <f t="shared" si="72"/>
        <v>0</v>
      </c>
      <c r="J468" s="391"/>
    </row>
    <row r="469" spans="1:10" x14ac:dyDescent="0.25">
      <c r="A469" s="283" t="s">
        <v>3</v>
      </c>
      <c r="B469" s="184">
        <v>0</v>
      </c>
      <c r="C469" s="184">
        <v>0</v>
      </c>
      <c r="D469" s="184">
        <v>0</v>
      </c>
      <c r="E469" s="184">
        <v>0</v>
      </c>
      <c r="F469" s="184">
        <v>0</v>
      </c>
      <c r="G469" s="184">
        <v>0</v>
      </c>
      <c r="H469" s="184">
        <v>0</v>
      </c>
      <c r="I469" s="184">
        <f t="shared" si="72"/>
        <v>0</v>
      </c>
      <c r="J469" s="392"/>
    </row>
    <row r="470" spans="1:10" ht="172.5" customHeight="1" x14ac:dyDescent="0.25">
      <c r="A470" s="281" t="s">
        <v>343</v>
      </c>
      <c r="B470" s="183">
        <f>SUM(B471:B474)</f>
        <v>121</v>
      </c>
      <c r="C470" s="183">
        <f>SUM(C471:C474)</f>
        <v>119.2</v>
      </c>
      <c r="D470" s="183">
        <f>C470/B470*100</f>
        <v>98.512396694214871</v>
      </c>
      <c r="E470" s="183">
        <f>SUM(E471:E474)</f>
        <v>119.2</v>
      </c>
      <c r="F470" s="183">
        <f>E470/B470*100</f>
        <v>98.512396694214871</v>
      </c>
      <c r="G470" s="183">
        <f>SUM(G471:G474)</f>
        <v>119.2</v>
      </c>
      <c r="H470" s="183">
        <f>G470/B470*100</f>
        <v>98.512396694214871</v>
      </c>
      <c r="I470" s="183">
        <f t="shared" si="72"/>
        <v>1.7999999999999972</v>
      </c>
      <c r="J470" s="390" t="s">
        <v>523</v>
      </c>
    </row>
    <row r="471" spans="1:10" ht="19.5" x14ac:dyDescent="0.25">
      <c r="A471" s="282" t="s">
        <v>0</v>
      </c>
      <c r="B471" s="183">
        <v>0</v>
      </c>
      <c r="C471" s="183">
        <v>0</v>
      </c>
      <c r="D471" s="183">
        <v>0</v>
      </c>
      <c r="E471" s="183">
        <v>0</v>
      </c>
      <c r="F471" s="183">
        <v>0</v>
      </c>
      <c r="G471" s="183">
        <v>0</v>
      </c>
      <c r="H471" s="183">
        <v>0</v>
      </c>
      <c r="I471" s="183">
        <f t="shared" si="72"/>
        <v>0</v>
      </c>
      <c r="J471" s="391"/>
    </row>
    <row r="472" spans="1:10" ht="19.5" x14ac:dyDescent="0.25">
      <c r="A472" s="66" t="s">
        <v>1</v>
      </c>
      <c r="B472" s="183">
        <v>121</v>
      </c>
      <c r="C472" s="183">
        <v>119.2</v>
      </c>
      <c r="D472" s="183">
        <f>C472/B472*100</f>
        <v>98.512396694214871</v>
      </c>
      <c r="E472" s="183">
        <v>119.2</v>
      </c>
      <c r="F472" s="183">
        <f>E472/B472*100</f>
        <v>98.512396694214871</v>
      </c>
      <c r="G472" s="183">
        <v>119.2</v>
      </c>
      <c r="H472" s="183">
        <f>G472/B472*100</f>
        <v>98.512396694214871</v>
      </c>
      <c r="I472" s="183">
        <f t="shared" si="72"/>
        <v>1.7999999999999972</v>
      </c>
      <c r="J472" s="391"/>
    </row>
    <row r="473" spans="1:10" x14ac:dyDescent="0.25">
      <c r="A473" s="283" t="s">
        <v>2</v>
      </c>
      <c r="B473" s="184">
        <v>0</v>
      </c>
      <c r="C473" s="184">
        <v>0</v>
      </c>
      <c r="D473" s="184">
        <v>0</v>
      </c>
      <c r="E473" s="184">
        <v>0</v>
      </c>
      <c r="F473" s="184">
        <v>0</v>
      </c>
      <c r="G473" s="184">
        <v>0</v>
      </c>
      <c r="H473" s="184">
        <v>0</v>
      </c>
      <c r="I473" s="184">
        <f t="shared" si="72"/>
        <v>0</v>
      </c>
      <c r="J473" s="391"/>
    </row>
    <row r="474" spans="1:10" x14ac:dyDescent="0.25">
      <c r="A474" s="283" t="s">
        <v>3</v>
      </c>
      <c r="B474" s="184">
        <v>0</v>
      </c>
      <c r="C474" s="184">
        <v>0</v>
      </c>
      <c r="D474" s="184">
        <v>0</v>
      </c>
      <c r="E474" s="184">
        <v>0</v>
      </c>
      <c r="F474" s="184">
        <v>0</v>
      </c>
      <c r="G474" s="184">
        <v>0</v>
      </c>
      <c r="H474" s="184">
        <v>0</v>
      </c>
      <c r="I474" s="184">
        <f t="shared" si="72"/>
        <v>0</v>
      </c>
      <c r="J474" s="392"/>
    </row>
    <row r="475" spans="1:10" ht="155.25" customHeight="1" x14ac:dyDescent="0.25">
      <c r="A475" s="271" t="s">
        <v>344</v>
      </c>
      <c r="B475" s="183">
        <f>SUM(B476:B479)</f>
        <v>51737.5</v>
      </c>
      <c r="C475" s="183">
        <f>SUM(C476:C479)</f>
        <v>51657.2</v>
      </c>
      <c r="D475" s="183">
        <f>C475/B475*100</f>
        <v>99.844793428364326</v>
      </c>
      <c r="E475" s="183">
        <f>SUM(E476:E479)</f>
        <v>51657.2</v>
      </c>
      <c r="F475" s="183">
        <f>E475/B475*100</f>
        <v>99.844793428364326</v>
      </c>
      <c r="G475" s="183">
        <f>SUM(G476:G479)</f>
        <v>51657.2</v>
      </c>
      <c r="H475" s="183">
        <f>G475/B475*100</f>
        <v>99.844793428364326</v>
      </c>
      <c r="I475" s="183">
        <f t="shared" si="72"/>
        <v>80.30000000000291</v>
      </c>
      <c r="J475" s="390" t="s">
        <v>524</v>
      </c>
    </row>
    <row r="476" spans="1:10" ht="19.5" x14ac:dyDescent="0.25">
      <c r="A476" s="282" t="s">
        <v>0</v>
      </c>
      <c r="B476" s="183">
        <v>0</v>
      </c>
      <c r="C476" s="183">
        <v>0</v>
      </c>
      <c r="D476" s="183">
        <v>0</v>
      </c>
      <c r="E476" s="183">
        <v>0</v>
      </c>
      <c r="F476" s="183">
        <v>0</v>
      </c>
      <c r="G476" s="183">
        <v>0</v>
      </c>
      <c r="H476" s="183">
        <v>0</v>
      </c>
      <c r="I476" s="183">
        <f t="shared" si="72"/>
        <v>0</v>
      </c>
      <c r="J476" s="391"/>
    </row>
    <row r="477" spans="1:10" ht="19.5" x14ac:dyDescent="0.25">
      <c r="A477" s="66" t="s">
        <v>1</v>
      </c>
      <c r="B477" s="183">
        <v>51737.5</v>
      </c>
      <c r="C477" s="183">
        <v>51657.2</v>
      </c>
      <c r="D477" s="183">
        <f>C477/B477*100</f>
        <v>99.844793428364326</v>
      </c>
      <c r="E477" s="183">
        <v>51657.2</v>
      </c>
      <c r="F477" s="183">
        <f>E477/B477*100</f>
        <v>99.844793428364326</v>
      </c>
      <c r="G477" s="183">
        <v>51657.2</v>
      </c>
      <c r="H477" s="183">
        <f>G477/B477*100</f>
        <v>99.844793428364326</v>
      </c>
      <c r="I477" s="183">
        <f t="shared" si="72"/>
        <v>80.30000000000291</v>
      </c>
      <c r="J477" s="391"/>
    </row>
    <row r="478" spans="1:10" x14ac:dyDescent="0.25">
      <c r="A478" s="283" t="s">
        <v>2</v>
      </c>
      <c r="B478" s="184">
        <v>0</v>
      </c>
      <c r="C478" s="184">
        <v>0</v>
      </c>
      <c r="D478" s="184">
        <v>0</v>
      </c>
      <c r="E478" s="184">
        <v>0</v>
      </c>
      <c r="F478" s="184">
        <v>0</v>
      </c>
      <c r="G478" s="184">
        <v>0</v>
      </c>
      <c r="H478" s="184">
        <v>0</v>
      </c>
      <c r="I478" s="184">
        <f t="shared" si="72"/>
        <v>0</v>
      </c>
      <c r="J478" s="391"/>
    </row>
    <row r="479" spans="1:10" x14ac:dyDescent="0.25">
      <c r="A479" s="283" t="s">
        <v>3</v>
      </c>
      <c r="B479" s="184">
        <v>0</v>
      </c>
      <c r="C479" s="184">
        <v>0</v>
      </c>
      <c r="D479" s="184">
        <v>0</v>
      </c>
      <c r="E479" s="184">
        <v>0</v>
      </c>
      <c r="F479" s="184">
        <v>0</v>
      </c>
      <c r="G479" s="184">
        <v>0</v>
      </c>
      <c r="H479" s="184">
        <v>0</v>
      </c>
      <c r="I479" s="184">
        <f t="shared" si="72"/>
        <v>0</v>
      </c>
      <c r="J479" s="392"/>
    </row>
    <row r="480" spans="1:10" ht="115.5" customHeight="1" x14ac:dyDescent="0.25">
      <c r="A480" s="271" t="s">
        <v>313</v>
      </c>
      <c r="B480" s="183">
        <f>SUM(B481:B484)</f>
        <v>15364.5</v>
      </c>
      <c r="C480" s="183">
        <f>SUM(C481:C484)</f>
        <v>15150.1</v>
      </c>
      <c r="D480" s="183">
        <f>C480/B480*100</f>
        <v>98.604575482443295</v>
      </c>
      <c r="E480" s="183">
        <f>SUM(E481:E484)</f>
        <v>15150.1</v>
      </c>
      <c r="F480" s="183">
        <f>E480/B480*100</f>
        <v>98.604575482443295</v>
      </c>
      <c r="G480" s="183">
        <f>SUM(G481:G484)</f>
        <v>15150.1</v>
      </c>
      <c r="H480" s="183">
        <f>G480/B480*100</f>
        <v>98.604575482443295</v>
      </c>
      <c r="I480" s="183">
        <f t="shared" si="72"/>
        <v>214.39999999999964</v>
      </c>
      <c r="J480" s="429" t="s">
        <v>525</v>
      </c>
    </row>
    <row r="481" spans="1:42" ht="19.5" x14ac:dyDescent="0.25">
      <c r="A481" s="282" t="s">
        <v>0</v>
      </c>
      <c r="B481" s="183">
        <v>0</v>
      </c>
      <c r="C481" s="183">
        <v>0</v>
      </c>
      <c r="D481" s="183">
        <v>0</v>
      </c>
      <c r="E481" s="183">
        <v>0</v>
      </c>
      <c r="F481" s="183">
        <v>0</v>
      </c>
      <c r="G481" s="183">
        <v>0</v>
      </c>
      <c r="H481" s="183">
        <v>0</v>
      </c>
      <c r="I481" s="183">
        <f t="shared" si="72"/>
        <v>0</v>
      </c>
      <c r="J481" s="457"/>
    </row>
    <row r="482" spans="1:42" ht="19.5" x14ac:dyDescent="0.25">
      <c r="A482" s="66" t="s">
        <v>1</v>
      </c>
      <c r="B482" s="183">
        <v>15364.5</v>
      </c>
      <c r="C482" s="183">
        <v>15150.1</v>
      </c>
      <c r="D482" s="183">
        <f>C482/B482*100</f>
        <v>98.604575482443295</v>
      </c>
      <c r="E482" s="183">
        <v>15150.1</v>
      </c>
      <c r="F482" s="183">
        <f>E482/B482*100</f>
        <v>98.604575482443295</v>
      </c>
      <c r="G482" s="183">
        <v>15150.1</v>
      </c>
      <c r="H482" s="183">
        <f>G482/B482*100</f>
        <v>98.604575482443295</v>
      </c>
      <c r="I482" s="183">
        <f t="shared" si="72"/>
        <v>214.39999999999964</v>
      </c>
      <c r="J482" s="457"/>
    </row>
    <row r="483" spans="1:42" x14ac:dyDescent="0.25">
      <c r="A483" s="283" t="s">
        <v>2</v>
      </c>
      <c r="B483" s="184">
        <v>0</v>
      </c>
      <c r="C483" s="184">
        <v>0</v>
      </c>
      <c r="D483" s="184">
        <v>0</v>
      </c>
      <c r="E483" s="184">
        <v>0</v>
      </c>
      <c r="F483" s="184">
        <v>0</v>
      </c>
      <c r="G483" s="184">
        <v>0</v>
      </c>
      <c r="H483" s="184">
        <v>0</v>
      </c>
      <c r="I483" s="184">
        <f t="shared" si="72"/>
        <v>0</v>
      </c>
      <c r="J483" s="457"/>
    </row>
    <row r="484" spans="1:42" x14ac:dyDescent="0.25">
      <c r="A484" s="283" t="s">
        <v>3</v>
      </c>
      <c r="B484" s="184">
        <v>0</v>
      </c>
      <c r="C484" s="184">
        <v>0</v>
      </c>
      <c r="D484" s="184">
        <v>0</v>
      </c>
      <c r="E484" s="184">
        <v>0</v>
      </c>
      <c r="F484" s="184">
        <v>0</v>
      </c>
      <c r="G484" s="184">
        <v>0</v>
      </c>
      <c r="H484" s="184">
        <v>0</v>
      </c>
      <c r="I484" s="184">
        <f t="shared" si="72"/>
        <v>0</v>
      </c>
      <c r="J484" s="458"/>
    </row>
    <row r="485" spans="1:42" x14ac:dyDescent="0.25">
      <c r="A485" s="387" t="s">
        <v>245</v>
      </c>
      <c r="B485" s="388"/>
      <c r="C485" s="388"/>
      <c r="D485" s="388"/>
      <c r="E485" s="388"/>
      <c r="F485" s="388"/>
      <c r="G485" s="388"/>
      <c r="H485" s="388"/>
      <c r="I485" s="388"/>
      <c r="J485" s="389"/>
    </row>
    <row r="486" spans="1:42" s="310" customFormat="1" x14ac:dyDescent="0.25">
      <c r="A486" s="430" t="s">
        <v>526</v>
      </c>
      <c r="B486" s="431"/>
      <c r="C486" s="431"/>
      <c r="D486" s="431"/>
      <c r="E486" s="431"/>
      <c r="F486" s="431"/>
      <c r="G486" s="431"/>
      <c r="H486" s="431"/>
      <c r="I486" s="431"/>
      <c r="J486" s="432"/>
      <c r="K486" s="309"/>
      <c r="L486" s="309"/>
      <c r="M486" s="309"/>
      <c r="N486" s="309"/>
      <c r="O486" s="309"/>
      <c r="P486" s="309"/>
      <c r="Q486" s="309"/>
      <c r="R486" s="309"/>
      <c r="S486" s="309"/>
      <c r="T486" s="309"/>
      <c r="U486" s="309"/>
      <c r="V486" s="309"/>
      <c r="W486" s="309"/>
      <c r="X486" s="309"/>
      <c r="Y486" s="309"/>
      <c r="Z486" s="309"/>
      <c r="AA486" s="309"/>
      <c r="AB486" s="309"/>
      <c r="AC486" s="309"/>
      <c r="AD486" s="309"/>
      <c r="AE486" s="309"/>
      <c r="AF486" s="309"/>
      <c r="AG486" s="309"/>
      <c r="AH486" s="309"/>
      <c r="AI486" s="309"/>
      <c r="AJ486" s="309"/>
      <c r="AK486" s="309"/>
      <c r="AL486" s="309"/>
      <c r="AM486" s="309"/>
      <c r="AN486" s="309"/>
      <c r="AO486" s="309"/>
      <c r="AP486" s="309"/>
    </row>
    <row r="487" spans="1:42" s="310" customFormat="1" x14ac:dyDescent="0.25">
      <c r="A487" s="377" t="s">
        <v>98</v>
      </c>
      <c r="B487" s="399"/>
      <c r="C487" s="399"/>
      <c r="D487" s="399"/>
      <c r="E487" s="399"/>
      <c r="F487" s="399"/>
      <c r="G487" s="399"/>
      <c r="H487" s="399"/>
      <c r="I487" s="399"/>
      <c r="J487" s="400"/>
      <c r="K487" s="309"/>
      <c r="L487" s="309"/>
      <c r="M487" s="309"/>
      <c r="N487" s="309"/>
      <c r="O487" s="309"/>
      <c r="P487" s="309"/>
      <c r="Q487" s="309"/>
      <c r="R487" s="309"/>
      <c r="S487" s="309"/>
      <c r="T487" s="309"/>
      <c r="U487" s="309"/>
      <c r="V487" s="309"/>
      <c r="W487" s="309"/>
      <c r="X487" s="309"/>
      <c r="Y487" s="309"/>
      <c r="Z487" s="309"/>
      <c r="AA487" s="309"/>
      <c r="AB487" s="309"/>
      <c r="AC487" s="309"/>
      <c r="AD487" s="309"/>
      <c r="AE487" s="309"/>
      <c r="AF487" s="309"/>
      <c r="AG487" s="309"/>
      <c r="AH487" s="309"/>
      <c r="AI487" s="309"/>
      <c r="AJ487" s="309"/>
      <c r="AK487" s="309"/>
      <c r="AL487" s="309"/>
      <c r="AM487" s="309"/>
      <c r="AN487" s="309"/>
      <c r="AO487" s="309"/>
      <c r="AP487" s="309"/>
    </row>
    <row r="488" spans="1:42" s="310" customFormat="1" x14ac:dyDescent="0.25">
      <c r="A488" s="378" t="s">
        <v>99</v>
      </c>
      <c r="B488" s="379"/>
      <c r="C488" s="379"/>
      <c r="D488" s="379"/>
      <c r="E488" s="379"/>
      <c r="F488" s="379"/>
      <c r="G488" s="379"/>
      <c r="H488" s="379"/>
      <c r="I488" s="379"/>
      <c r="J488" s="380"/>
      <c r="K488" s="309"/>
      <c r="L488" s="309"/>
      <c r="M488" s="309"/>
      <c r="N488" s="309"/>
      <c r="O488" s="309"/>
      <c r="P488" s="309"/>
      <c r="Q488" s="309"/>
      <c r="R488" s="309"/>
      <c r="S488" s="309"/>
      <c r="T488" s="309"/>
      <c r="U488" s="309"/>
      <c r="V488" s="309"/>
      <c r="W488" s="309"/>
      <c r="X488" s="309"/>
      <c r="Y488" s="309"/>
      <c r="Z488" s="309"/>
      <c r="AA488" s="309"/>
      <c r="AB488" s="309"/>
      <c r="AC488" s="309"/>
      <c r="AD488" s="309"/>
      <c r="AE488" s="309"/>
      <c r="AF488" s="309"/>
      <c r="AG488" s="309"/>
      <c r="AH488" s="309"/>
      <c r="AI488" s="309"/>
      <c r="AJ488" s="309"/>
      <c r="AK488" s="309"/>
      <c r="AL488" s="309"/>
      <c r="AM488" s="309"/>
      <c r="AN488" s="309"/>
      <c r="AO488" s="309"/>
      <c r="AP488" s="309"/>
    </row>
    <row r="489" spans="1:42" s="310" customFormat="1" x14ac:dyDescent="0.25">
      <c r="A489" s="420" t="s">
        <v>246</v>
      </c>
      <c r="B489" s="421"/>
      <c r="C489" s="421"/>
      <c r="D489" s="421"/>
      <c r="E489" s="421"/>
      <c r="F489" s="421"/>
      <c r="G489" s="421"/>
      <c r="H489" s="421"/>
      <c r="I489" s="421"/>
      <c r="J489" s="422"/>
      <c r="K489" s="309"/>
      <c r="L489" s="309"/>
      <c r="M489" s="309"/>
      <c r="N489" s="309"/>
      <c r="O489" s="309"/>
      <c r="P489" s="309"/>
      <c r="Q489" s="309"/>
      <c r="R489" s="309"/>
      <c r="S489" s="309"/>
      <c r="T489" s="309"/>
      <c r="U489" s="309"/>
      <c r="V489" s="309"/>
      <c r="W489" s="309"/>
      <c r="X489" s="309"/>
      <c r="Y489" s="309"/>
      <c r="Z489" s="309"/>
      <c r="AA489" s="309"/>
      <c r="AB489" s="309"/>
      <c r="AC489" s="309"/>
      <c r="AD489" s="309"/>
      <c r="AE489" s="309"/>
      <c r="AF489" s="309"/>
      <c r="AG489" s="309"/>
      <c r="AH489" s="309"/>
      <c r="AI489" s="309"/>
      <c r="AJ489" s="309"/>
      <c r="AK489" s="309"/>
      <c r="AL489" s="309"/>
      <c r="AM489" s="309"/>
      <c r="AN489" s="309"/>
      <c r="AO489" s="309"/>
      <c r="AP489" s="309"/>
    </row>
    <row r="490" spans="1:42" ht="409.5" customHeight="1" x14ac:dyDescent="0.25">
      <c r="A490" s="271" t="s">
        <v>83</v>
      </c>
      <c r="B490" s="183">
        <f>SUM(B491:B494)</f>
        <v>65584.2</v>
      </c>
      <c r="C490" s="183">
        <f>SUM(C491:C494)</f>
        <v>65578.2</v>
      </c>
      <c r="D490" s="183">
        <f>C490/B490*100</f>
        <v>99.990851455076069</v>
      </c>
      <c r="E490" s="183">
        <f>SUM(E491:E494)</f>
        <v>65578.2</v>
      </c>
      <c r="F490" s="183">
        <f>E490/B490*100</f>
        <v>99.990851455076069</v>
      </c>
      <c r="G490" s="183">
        <f>SUM(G491:G494)</f>
        <v>65578.2</v>
      </c>
      <c r="H490" s="183">
        <f>G490/B490*100</f>
        <v>99.990851455076069</v>
      </c>
      <c r="I490" s="183">
        <f>B490-G490</f>
        <v>6</v>
      </c>
      <c r="J490" s="456" t="s">
        <v>527</v>
      </c>
    </row>
    <row r="491" spans="1:42" ht="125.25" customHeight="1" x14ac:dyDescent="0.25">
      <c r="A491" s="58" t="s">
        <v>0</v>
      </c>
      <c r="B491" s="183">
        <v>0</v>
      </c>
      <c r="C491" s="183">
        <v>0</v>
      </c>
      <c r="D491" s="183">
        <v>0</v>
      </c>
      <c r="E491" s="183">
        <v>0</v>
      </c>
      <c r="F491" s="183">
        <v>0</v>
      </c>
      <c r="G491" s="183">
        <v>0</v>
      </c>
      <c r="H491" s="183">
        <v>0</v>
      </c>
      <c r="I491" s="183">
        <f>B491-G491</f>
        <v>0</v>
      </c>
      <c r="J491" s="391"/>
    </row>
    <row r="492" spans="1:42" ht="125.25" customHeight="1" x14ac:dyDescent="0.25">
      <c r="A492" s="366" t="s">
        <v>1</v>
      </c>
      <c r="B492" s="183">
        <v>61643.5</v>
      </c>
      <c r="C492" s="183">
        <v>61643.5</v>
      </c>
      <c r="D492" s="183">
        <f>C492/B492*100</f>
        <v>100</v>
      </c>
      <c r="E492" s="183">
        <v>61643.5</v>
      </c>
      <c r="F492" s="183">
        <f>E492/B492*100</f>
        <v>100</v>
      </c>
      <c r="G492" s="183">
        <v>61643.5</v>
      </c>
      <c r="H492" s="183">
        <f>G492/B492*100</f>
        <v>100</v>
      </c>
      <c r="I492" s="183">
        <f>B492-G492</f>
        <v>0</v>
      </c>
      <c r="J492" s="391"/>
    </row>
    <row r="493" spans="1:42" ht="125.25" customHeight="1" x14ac:dyDescent="0.25">
      <c r="A493" s="367" t="s">
        <v>2</v>
      </c>
      <c r="B493" s="184">
        <v>3940.7</v>
      </c>
      <c r="C493" s="184">
        <v>3934.7</v>
      </c>
      <c r="D493" s="184">
        <f>C493/B493*100</f>
        <v>99.847742786814536</v>
      </c>
      <c r="E493" s="184">
        <v>3934.7</v>
      </c>
      <c r="F493" s="184">
        <f>E493/B493*100</f>
        <v>99.847742786814536</v>
      </c>
      <c r="G493" s="184">
        <v>3934.7</v>
      </c>
      <c r="H493" s="184">
        <f>G493/B493*100</f>
        <v>99.847742786814536</v>
      </c>
      <c r="I493" s="184">
        <f>B493-G493</f>
        <v>6</v>
      </c>
      <c r="J493" s="391"/>
    </row>
    <row r="494" spans="1:42" ht="125.25" customHeight="1" x14ac:dyDescent="0.25">
      <c r="A494" s="60" t="s">
        <v>3</v>
      </c>
      <c r="B494" s="184">
        <v>0</v>
      </c>
      <c r="C494" s="184">
        <v>0</v>
      </c>
      <c r="D494" s="184">
        <v>0</v>
      </c>
      <c r="E494" s="184">
        <v>0</v>
      </c>
      <c r="F494" s="184">
        <v>0</v>
      </c>
      <c r="G494" s="184">
        <v>0</v>
      </c>
      <c r="H494" s="184">
        <v>0</v>
      </c>
      <c r="I494" s="184">
        <f>B494-G494</f>
        <v>0</v>
      </c>
      <c r="J494" s="392"/>
    </row>
    <row r="495" spans="1:42" s="275" customFormat="1" x14ac:dyDescent="0.25">
      <c r="A495" s="387" t="s">
        <v>231</v>
      </c>
      <c r="B495" s="388"/>
      <c r="C495" s="388"/>
      <c r="D495" s="388"/>
      <c r="E495" s="388"/>
      <c r="F495" s="388"/>
      <c r="G495" s="388"/>
      <c r="H495" s="388"/>
      <c r="I495" s="388"/>
      <c r="J495" s="389"/>
      <c r="K495" s="274"/>
      <c r="L495" s="274"/>
      <c r="M495" s="274"/>
      <c r="N495" s="274"/>
      <c r="O495" s="274"/>
      <c r="P495" s="274"/>
      <c r="Q495" s="274"/>
      <c r="R495" s="274"/>
      <c r="S495" s="274"/>
      <c r="T495" s="274"/>
      <c r="U495" s="274"/>
      <c r="V495" s="274"/>
      <c r="W495" s="274"/>
      <c r="X495" s="274"/>
      <c r="Y495" s="274"/>
      <c r="Z495" s="274"/>
      <c r="AA495" s="274"/>
      <c r="AB495" s="274"/>
      <c r="AC495" s="274"/>
      <c r="AD495" s="274"/>
      <c r="AE495" s="274"/>
      <c r="AF495" s="274"/>
      <c r="AG495" s="274"/>
      <c r="AH495" s="274"/>
      <c r="AI495" s="274"/>
      <c r="AJ495" s="274"/>
      <c r="AK495" s="274"/>
      <c r="AL495" s="274"/>
      <c r="AM495" s="274"/>
      <c r="AN495" s="274"/>
      <c r="AO495" s="274"/>
      <c r="AP495" s="274"/>
    </row>
    <row r="496" spans="1:42" x14ac:dyDescent="0.25">
      <c r="A496" s="384" t="s">
        <v>445</v>
      </c>
      <c r="B496" s="385"/>
      <c r="C496" s="385"/>
      <c r="D496" s="385"/>
      <c r="E496" s="385"/>
      <c r="F496" s="385"/>
      <c r="G496" s="385"/>
      <c r="H496" s="385"/>
      <c r="I496" s="385"/>
      <c r="J496" s="386"/>
    </row>
    <row r="497" spans="1:42" s="92" customFormat="1" x14ac:dyDescent="0.25">
      <c r="A497" s="377" t="s">
        <v>156</v>
      </c>
      <c r="B497" s="399"/>
      <c r="C497" s="399"/>
      <c r="D497" s="399"/>
      <c r="E497" s="399"/>
      <c r="F497" s="399"/>
      <c r="G497" s="399"/>
      <c r="H497" s="399"/>
      <c r="I497" s="399"/>
      <c r="J497" s="400"/>
      <c r="K497" s="216"/>
      <c r="L497" s="216"/>
      <c r="M497" s="216"/>
      <c r="N497" s="216"/>
      <c r="O497" s="216"/>
      <c r="P497" s="216"/>
      <c r="Q497" s="216"/>
      <c r="R497" s="216"/>
      <c r="S497" s="216"/>
      <c r="T497" s="216"/>
      <c r="U497" s="216"/>
      <c r="V497" s="216"/>
      <c r="W497" s="216"/>
      <c r="X497" s="216"/>
      <c r="Y497" s="216"/>
      <c r="Z497" s="216"/>
      <c r="AA497" s="216"/>
      <c r="AB497" s="216"/>
      <c r="AC497" s="216"/>
      <c r="AD497" s="216"/>
      <c r="AE497" s="216"/>
      <c r="AF497" s="216"/>
      <c r="AG497" s="216"/>
      <c r="AH497" s="216"/>
      <c r="AI497" s="216"/>
      <c r="AJ497" s="216"/>
      <c r="AK497" s="216"/>
      <c r="AL497" s="216"/>
      <c r="AM497" s="216"/>
      <c r="AN497" s="216"/>
      <c r="AO497" s="216"/>
      <c r="AP497" s="216"/>
    </row>
    <row r="498" spans="1:42" s="22" customFormat="1" x14ac:dyDescent="0.25">
      <c r="A498" s="378" t="s">
        <v>162</v>
      </c>
      <c r="B498" s="379"/>
      <c r="C498" s="379"/>
      <c r="D498" s="379"/>
      <c r="E498" s="379"/>
      <c r="F498" s="379"/>
      <c r="G498" s="379"/>
      <c r="H498" s="379"/>
      <c r="I498" s="379"/>
      <c r="J498" s="380"/>
      <c r="K498" s="217"/>
      <c r="L498" s="217"/>
      <c r="M498" s="217"/>
      <c r="N498" s="217"/>
      <c r="O498" s="217"/>
      <c r="P498" s="217"/>
      <c r="Q498" s="217"/>
      <c r="R498" s="217"/>
      <c r="S498" s="217"/>
      <c r="T498" s="217"/>
      <c r="U498" s="217"/>
      <c r="V498" s="217"/>
      <c r="W498" s="217"/>
      <c r="X498" s="217"/>
      <c r="Y498" s="217"/>
      <c r="Z498" s="217"/>
      <c r="AA498" s="217"/>
      <c r="AB498" s="217"/>
      <c r="AC498" s="217"/>
      <c r="AD498" s="217"/>
      <c r="AE498" s="217"/>
      <c r="AF498" s="217"/>
      <c r="AG498" s="217"/>
      <c r="AH498" s="217"/>
      <c r="AI498" s="217"/>
      <c r="AJ498" s="217"/>
      <c r="AK498" s="217"/>
      <c r="AL498" s="217"/>
      <c r="AM498" s="217"/>
      <c r="AN498" s="217"/>
      <c r="AO498" s="217"/>
      <c r="AP498" s="217"/>
    </row>
    <row r="499" spans="1:42" x14ac:dyDescent="0.25">
      <c r="A499" s="420" t="s">
        <v>243</v>
      </c>
      <c r="B499" s="421"/>
      <c r="C499" s="421"/>
      <c r="D499" s="421"/>
      <c r="E499" s="421"/>
      <c r="F499" s="421"/>
      <c r="G499" s="421"/>
      <c r="H499" s="421"/>
      <c r="I499" s="421"/>
      <c r="J499" s="422"/>
    </row>
    <row r="500" spans="1:42" ht="105" customHeight="1" x14ac:dyDescent="0.25">
      <c r="A500" s="271" t="s">
        <v>163</v>
      </c>
      <c r="B500" s="183">
        <f>SUM(B501:B504)</f>
        <v>32627.9</v>
      </c>
      <c r="C500" s="183">
        <f>SUM(C501:C504)</f>
        <v>32627.9</v>
      </c>
      <c r="D500" s="183">
        <f>C500/B500*100</f>
        <v>100</v>
      </c>
      <c r="E500" s="183">
        <f>SUM(E501:E504)</f>
        <v>32627.9</v>
      </c>
      <c r="F500" s="183">
        <f>E500/B500*100</f>
        <v>100</v>
      </c>
      <c r="G500" s="183">
        <f>SUM(G501:G504)</f>
        <v>32627.9</v>
      </c>
      <c r="H500" s="183">
        <f>G500/B500*100</f>
        <v>100</v>
      </c>
      <c r="I500" s="183">
        <f>B500-G500</f>
        <v>0</v>
      </c>
      <c r="J500" s="390" t="s">
        <v>528</v>
      </c>
    </row>
    <row r="501" spans="1:42" ht="19.5" x14ac:dyDescent="0.25">
      <c r="A501" s="282" t="s">
        <v>0</v>
      </c>
      <c r="B501" s="183">
        <v>0</v>
      </c>
      <c r="C501" s="183">
        <v>0</v>
      </c>
      <c r="D501" s="183">
        <v>0</v>
      </c>
      <c r="E501" s="353">
        <v>0</v>
      </c>
      <c r="F501" s="183">
        <v>0</v>
      </c>
      <c r="G501" s="183">
        <v>0</v>
      </c>
      <c r="H501" s="183">
        <v>0</v>
      </c>
      <c r="I501" s="183">
        <f>B501-G501</f>
        <v>0</v>
      </c>
      <c r="J501" s="391"/>
    </row>
    <row r="502" spans="1:42" ht="19.5" x14ac:dyDescent="0.25">
      <c r="A502" s="66" t="s">
        <v>1</v>
      </c>
      <c r="B502" s="183">
        <v>24551.3</v>
      </c>
      <c r="C502" s="183">
        <v>24551.3</v>
      </c>
      <c r="D502" s="183">
        <f>C502/B502*100</f>
        <v>100</v>
      </c>
      <c r="E502" s="183">
        <v>24551.3</v>
      </c>
      <c r="F502" s="183">
        <f>E502/B502*100</f>
        <v>100</v>
      </c>
      <c r="G502" s="183">
        <v>24551.3</v>
      </c>
      <c r="H502" s="183">
        <f>G502/B502*100</f>
        <v>100</v>
      </c>
      <c r="I502" s="183">
        <f>B502-G502</f>
        <v>0</v>
      </c>
      <c r="J502" s="391"/>
    </row>
    <row r="503" spans="1:42" x14ac:dyDescent="0.25">
      <c r="A503" s="67" t="s">
        <v>2</v>
      </c>
      <c r="B503" s="184">
        <v>8076.6</v>
      </c>
      <c r="C503" s="184">
        <v>8076.6</v>
      </c>
      <c r="D503" s="184">
        <f>C503/B503*100</f>
        <v>100</v>
      </c>
      <c r="E503" s="184">
        <v>8076.6</v>
      </c>
      <c r="F503" s="184">
        <f>E503/B503*100</f>
        <v>100</v>
      </c>
      <c r="G503" s="184">
        <v>8076.6</v>
      </c>
      <c r="H503" s="184">
        <f>G503/B503*100</f>
        <v>100</v>
      </c>
      <c r="I503" s="184">
        <f>B503-G503</f>
        <v>0</v>
      </c>
      <c r="J503" s="391"/>
    </row>
    <row r="504" spans="1:42" x14ac:dyDescent="0.25">
      <c r="A504" s="283" t="s">
        <v>3</v>
      </c>
      <c r="B504" s="184">
        <v>0</v>
      </c>
      <c r="C504" s="184">
        <v>0</v>
      </c>
      <c r="D504" s="184">
        <v>0</v>
      </c>
      <c r="E504" s="354">
        <v>0</v>
      </c>
      <c r="F504" s="184">
        <v>0</v>
      </c>
      <c r="G504" s="184">
        <v>0</v>
      </c>
      <c r="H504" s="184">
        <v>0</v>
      </c>
      <c r="I504" s="184">
        <f>B504-G504</f>
        <v>0</v>
      </c>
      <c r="J504" s="392"/>
    </row>
    <row r="505" spans="1:42" s="275" customFormat="1" x14ac:dyDescent="0.25">
      <c r="A505" s="387" t="s">
        <v>234</v>
      </c>
      <c r="B505" s="388"/>
      <c r="C505" s="388"/>
      <c r="D505" s="388"/>
      <c r="E505" s="388"/>
      <c r="F505" s="388"/>
      <c r="G505" s="388"/>
      <c r="H505" s="388"/>
      <c r="I505" s="388"/>
      <c r="J505" s="389"/>
      <c r="K505" s="274"/>
      <c r="L505" s="274"/>
      <c r="M505" s="274"/>
      <c r="N505" s="274"/>
      <c r="O505" s="274"/>
      <c r="P505" s="274"/>
      <c r="Q505" s="274"/>
      <c r="R505" s="274"/>
      <c r="S505" s="274"/>
      <c r="T505" s="274"/>
      <c r="U505" s="274"/>
      <c r="V505" s="274"/>
      <c r="W505" s="274"/>
      <c r="X505" s="274"/>
      <c r="Y505" s="274"/>
      <c r="Z505" s="274"/>
      <c r="AA505" s="274"/>
      <c r="AB505" s="274"/>
      <c r="AC505" s="274"/>
      <c r="AD505" s="274"/>
      <c r="AE505" s="274"/>
      <c r="AF505" s="274"/>
      <c r="AG505" s="274"/>
      <c r="AH505" s="274"/>
      <c r="AI505" s="274"/>
      <c r="AJ505" s="274"/>
      <c r="AK505" s="274"/>
      <c r="AL505" s="274"/>
      <c r="AM505" s="274"/>
      <c r="AN505" s="274"/>
      <c r="AO505" s="274"/>
      <c r="AP505" s="274"/>
    </row>
    <row r="506" spans="1:42" x14ac:dyDescent="0.25">
      <c r="A506" s="408" t="s">
        <v>444</v>
      </c>
      <c r="B506" s="409"/>
      <c r="C506" s="409"/>
      <c r="D506" s="409"/>
      <c r="E506" s="409"/>
      <c r="F506" s="409"/>
      <c r="G506" s="409"/>
      <c r="H506" s="409"/>
      <c r="I506" s="409"/>
      <c r="J506" s="410"/>
    </row>
    <row r="507" spans="1:42" s="36" customFormat="1" x14ac:dyDescent="0.25">
      <c r="A507" s="377" t="s">
        <v>157</v>
      </c>
      <c r="B507" s="399"/>
      <c r="C507" s="399"/>
      <c r="D507" s="399"/>
      <c r="E507" s="399"/>
      <c r="F507" s="399"/>
      <c r="G507" s="399"/>
      <c r="H507" s="399"/>
      <c r="I507" s="399"/>
      <c r="J507" s="400"/>
      <c r="K507" s="202"/>
      <c r="L507" s="202"/>
      <c r="M507" s="202"/>
      <c r="N507" s="202"/>
      <c r="O507" s="202"/>
      <c r="P507" s="202"/>
      <c r="Q507" s="202"/>
      <c r="R507" s="202"/>
      <c r="S507" s="202"/>
      <c r="T507" s="202"/>
      <c r="U507" s="202"/>
      <c r="V507" s="202"/>
      <c r="W507" s="202"/>
      <c r="X507" s="202"/>
      <c r="Y507" s="202"/>
      <c r="Z507" s="202"/>
      <c r="AA507" s="202"/>
      <c r="AB507" s="202"/>
      <c r="AC507" s="202"/>
      <c r="AD507" s="202"/>
      <c r="AE507" s="202"/>
      <c r="AF507" s="202"/>
      <c r="AG507" s="202"/>
      <c r="AH507" s="202"/>
      <c r="AI507" s="202"/>
      <c r="AJ507" s="202"/>
      <c r="AK507" s="202"/>
      <c r="AL507" s="202"/>
      <c r="AM507" s="202"/>
      <c r="AN507" s="202"/>
      <c r="AO507" s="202"/>
      <c r="AP507" s="202"/>
    </row>
    <row r="508" spans="1:42" s="36" customFormat="1" x14ac:dyDescent="0.25">
      <c r="A508" s="377" t="s">
        <v>168</v>
      </c>
      <c r="B508" s="399"/>
      <c r="C508" s="399"/>
      <c r="D508" s="399"/>
      <c r="E508" s="399"/>
      <c r="F508" s="399"/>
      <c r="G508" s="399"/>
      <c r="H508" s="399"/>
      <c r="I508" s="399"/>
      <c r="J508" s="400"/>
      <c r="K508" s="202"/>
      <c r="L508" s="202"/>
      <c r="M508" s="202"/>
      <c r="N508" s="202"/>
      <c r="O508" s="202"/>
      <c r="P508" s="202"/>
      <c r="Q508" s="202"/>
      <c r="R508" s="202"/>
      <c r="S508" s="202"/>
      <c r="T508" s="202"/>
      <c r="U508" s="202"/>
      <c r="V508" s="202"/>
      <c r="W508" s="202"/>
      <c r="X508" s="202"/>
      <c r="Y508" s="202"/>
      <c r="Z508" s="202"/>
      <c r="AA508" s="202"/>
      <c r="AB508" s="202"/>
      <c r="AC508" s="202"/>
      <c r="AD508" s="202"/>
      <c r="AE508" s="202"/>
      <c r="AF508" s="202"/>
      <c r="AG508" s="202"/>
      <c r="AH508" s="202"/>
      <c r="AI508" s="202"/>
      <c r="AJ508" s="202"/>
      <c r="AK508" s="202"/>
      <c r="AL508" s="202"/>
      <c r="AM508" s="202"/>
      <c r="AN508" s="202"/>
      <c r="AO508" s="202"/>
      <c r="AP508" s="202"/>
    </row>
    <row r="509" spans="1:42" x14ac:dyDescent="0.25">
      <c r="A509" s="420" t="s">
        <v>27</v>
      </c>
      <c r="B509" s="421"/>
      <c r="C509" s="421"/>
      <c r="D509" s="421"/>
      <c r="E509" s="421"/>
      <c r="F509" s="421"/>
      <c r="G509" s="421"/>
      <c r="H509" s="421"/>
      <c r="I509" s="421"/>
      <c r="J509" s="422"/>
    </row>
    <row r="510" spans="1:42" ht="93.75" x14ac:dyDescent="0.25">
      <c r="A510" s="281" t="s">
        <v>169</v>
      </c>
      <c r="B510" s="183">
        <f>SUM(B511:B514)</f>
        <v>778.4</v>
      </c>
      <c r="C510" s="183">
        <f>SUM(C511:C514)</f>
        <v>778.4</v>
      </c>
      <c r="D510" s="183">
        <f>C510/B510*100</f>
        <v>100</v>
      </c>
      <c r="E510" s="183">
        <f>SUM(E511:E514)</f>
        <v>778.4</v>
      </c>
      <c r="F510" s="183">
        <f>E510/B510*100</f>
        <v>100</v>
      </c>
      <c r="G510" s="183">
        <f>SUM(G511:G514)</f>
        <v>778.4</v>
      </c>
      <c r="H510" s="183">
        <f>G510/B510*100</f>
        <v>100</v>
      </c>
      <c r="I510" s="183">
        <f t="shared" ref="I510:I519" si="73">B510-G510</f>
        <v>0</v>
      </c>
      <c r="J510" s="390" t="s">
        <v>529</v>
      </c>
    </row>
    <row r="511" spans="1:42" ht="19.5" x14ac:dyDescent="0.25">
      <c r="A511" s="66" t="s">
        <v>0</v>
      </c>
      <c r="B511" s="183">
        <v>685.1</v>
      </c>
      <c r="C511" s="183">
        <v>685.1</v>
      </c>
      <c r="D511" s="183">
        <f>C511/B511*100</f>
        <v>100</v>
      </c>
      <c r="E511" s="183">
        <v>685.1</v>
      </c>
      <c r="F511" s="183">
        <f>E511/B511*100</f>
        <v>100</v>
      </c>
      <c r="G511" s="183">
        <v>685.1</v>
      </c>
      <c r="H511" s="183">
        <f>G511/B511*100</f>
        <v>100</v>
      </c>
      <c r="I511" s="183">
        <f t="shared" si="73"/>
        <v>0</v>
      </c>
      <c r="J511" s="391"/>
    </row>
    <row r="512" spans="1:42" ht="19.5" x14ac:dyDescent="0.25">
      <c r="A512" s="66" t="s">
        <v>1</v>
      </c>
      <c r="B512" s="183">
        <v>0</v>
      </c>
      <c r="C512" s="183">
        <v>0</v>
      </c>
      <c r="D512" s="183">
        <v>0</v>
      </c>
      <c r="E512" s="183">
        <v>0</v>
      </c>
      <c r="F512" s="183">
        <v>0</v>
      </c>
      <c r="G512" s="183">
        <v>0</v>
      </c>
      <c r="H512" s="183">
        <v>0</v>
      </c>
      <c r="I512" s="183">
        <f t="shared" si="73"/>
        <v>0</v>
      </c>
      <c r="J512" s="391"/>
    </row>
    <row r="513" spans="1:42" x14ac:dyDescent="0.25">
      <c r="A513" s="67" t="s">
        <v>2</v>
      </c>
      <c r="B513" s="184">
        <v>93.3</v>
      </c>
      <c r="C513" s="184">
        <v>93.3</v>
      </c>
      <c r="D513" s="184">
        <f>C513/B513*100</f>
        <v>100</v>
      </c>
      <c r="E513" s="184">
        <v>93.3</v>
      </c>
      <c r="F513" s="184">
        <f>E513/B513*100</f>
        <v>100</v>
      </c>
      <c r="G513" s="184">
        <v>93.3</v>
      </c>
      <c r="H513" s="184">
        <f>G513/B513*100</f>
        <v>100</v>
      </c>
      <c r="I513" s="184">
        <f t="shared" si="73"/>
        <v>0</v>
      </c>
      <c r="J513" s="391"/>
    </row>
    <row r="514" spans="1:42" x14ac:dyDescent="0.25">
      <c r="A514" s="283" t="s">
        <v>3</v>
      </c>
      <c r="B514" s="184">
        <v>0</v>
      </c>
      <c r="C514" s="184">
        <v>0</v>
      </c>
      <c r="D514" s="184">
        <v>0</v>
      </c>
      <c r="E514" s="184">
        <v>0</v>
      </c>
      <c r="F514" s="184">
        <v>0</v>
      </c>
      <c r="G514" s="184">
        <v>0</v>
      </c>
      <c r="H514" s="184">
        <v>0</v>
      </c>
      <c r="I514" s="184">
        <f t="shared" si="73"/>
        <v>0</v>
      </c>
      <c r="J514" s="392"/>
    </row>
    <row r="515" spans="1:42" ht="176.25" customHeight="1" x14ac:dyDescent="0.25">
      <c r="A515" s="271" t="s">
        <v>171</v>
      </c>
      <c r="B515" s="183">
        <f>SUM(B516:B519)</f>
        <v>9675.2999999999993</v>
      </c>
      <c r="C515" s="183">
        <f>SUM(C516:C519)</f>
        <v>9675.2999999999993</v>
      </c>
      <c r="D515" s="183">
        <f>C515/B515*100</f>
        <v>100</v>
      </c>
      <c r="E515" s="183">
        <f>SUM(E516:E519)</f>
        <v>9675.2999999999993</v>
      </c>
      <c r="F515" s="183">
        <f>E515/B515*100</f>
        <v>100</v>
      </c>
      <c r="G515" s="183">
        <f>SUM(G516:G519)</f>
        <v>3066</v>
      </c>
      <c r="H515" s="183">
        <f>G515/B515*100</f>
        <v>31.688939877833249</v>
      </c>
      <c r="I515" s="183">
        <f t="shared" si="73"/>
        <v>6609.2999999999993</v>
      </c>
      <c r="J515" s="429" t="s">
        <v>569</v>
      </c>
    </row>
    <row r="516" spans="1:42" ht="19.5" x14ac:dyDescent="0.25">
      <c r="A516" s="66" t="s">
        <v>0</v>
      </c>
      <c r="B516" s="183">
        <v>0</v>
      </c>
      <c r="C516" s="183">
        <v>0</v>
      </c>
      <c r="D516" s="183">
        <v>0</v>
      </c>
      <c r="E516" s="183">
        <v>0</v>
      </c>
      <c r="F516" s="183">
        <v>0</v>
      </c>
      <c r="G516" s="183">
        <v>0</v>
      </c>
      <c r="H516" s="183">
        <v>0</v>
      </c>
      <c r="I516" s="183">
        <f t="shared" si="73"/>
        <v>0</v>
      </c>
      <c r="J516" s="391"/>
    </row>
    <row r="517" spans="1:42" ht="19.5" x14ac:dyDescent="0.25">
      <c r="A517" s="66" t="s">
        <v>1</v>
      </c>
      <c r="B517" s="183">
        <v>9094.7999999999993</v>
      </c>
      <c r="C517" s="183">
        <v>9094.7999999999993</v>
      </c>
      <c r="D517" s="183">
        <f>C517/B517*100</f>
        <v>100</v>
      </c>
      <c r="E517" s="183">
        <v>9094.7999999999993</v>
      </c>
      <c r="F517" s="183">
        <f>E517/B517*100</f>
        <v>100</v>
      </c>
      <c r="G517" s="183">
        <v>2882</v>
      </c>
      <c r="H517" s="183">
        <f>G517/B517*100</f>
        <v>31.688437348814709</v>
      </c>
      <c r="I517" s="183">
        <f t="shared" si="73"/>
        <v>6212.7999999999993</v>
      </c>
      <c r="J517" s="391"/>
    </row>
    <row r="518" spans="1:42" x14ac:dyDescent="0.25">
      <c r="A518" s="67" t="s">
        <v>2</v>
      </c>
      <c r="B518" s="184">
        <v>580.5</v>
      </c>
      <c r="C518" s="184">
        <v>580.5</v>
      </c>
      <c r="D518" s="184">
        <f>C518/B518*100</f>
        <v>100</v>
      </c>
      <c r="E518" s="184">
        <v>580.5</v>
      </c>
      <c r="F518" s="184">
        <f>E518/B518*100</f>
        <v>100</v>
      </c>
      <c r="G518" s="184">
        <v>184</v>
      </c>
      <c r="H518" s="184">
        <f>G518/B518*100</f>
        <v>31.696813092161928</v>
      </c>
      <c r="I518" s="184">
        <f t="shared" si="73"/>
        <v>396.5</v>
      </c>
      <c r="J518" s="391"/>
    </row>
    <row r="519" spans="1:42" x14ac:dyDescent="0.25">
      <c r="A519" s="67" t="s">
        <v>3</v>
      </c>
      <c r="B519" s="184">
        <v>0</v>
      </c>
      <c r="C519" s="184">
        <v>0</v>
      </c>
      <c r="D519" s="184">
        <v>0</v>
      </c>
      <c r="E519" s="184">
        <v>0</v>
      </c>
      <c r="F519" s="184">
        <v>0</v>
      </c>
      <c r="G519" s="184">
        <v>0</v>
      </c>
      <c r="H519" s="184">
        <v>0</v>
      </c>
      <c r="I519" s="184">
        <f t="shared" si="73"/>
        <v>0</v>
      </c>
      <c r="J519" s="392"/>
    </row>
    <row r="520" spans="1:42" s="275" customFormat="1" x14ac:dyDescent="0.25">
      <c r="A520" s="387" t="s">
        <v>252</v>
      </c>
      <c r="B520" s="388"/>
      <c r="C520" s="388"/>
      <c r="D520" s="388"/>
      <c r="E520" s="388"/>
      <c r="F520" s="388"/>
      <c r="G520" s="388"/>
      <c r="H520" s="388"/>
      <c r="I520" s="388"/>
      <c r="J520" s="389"/>
      <c r="K520" s="274"/>
      <c r="L520" s="274"/>
      <c r="M520" s="274"/>
      <c r="N520" s="274"/>
      <c r="O520" s="274"/>
      <c r="P520" s="274"/>
      <c r="Q520" s="274"/>
      <c r="R520" s="274"/>
      <c r="S520" s="274"/>
      <c r="T520" s="274"/>
      <c r="U520" s="274"/>
      <c r="V520" s="274"/>
      <c r="W520" s="274"/>
      <c r="X520" s="274"/>
      <c r="Y520" s="274"/>
      <c r="Z520" s="274"/>
      <c r="AA520" s="274"/>
      <c r="AB520" s="274"/>
      <c r="AC520" s="274"/>
      <c r="AD520" s="274"/>
      <c r="AE520" s="274"/>
      <c r="AF520" s="274"/>
      <c r="AG520" s="274"/>
      <c r="AH520" s="274"/>
      <c r="AI520" s="274"/>
      <c r="AJ520" s="274"/>
      <c r="AK520" s="274"/>
      <c r="AL520" s="274"/>
      <c r="AM520" s="274"/>
      <c r="AN520" s="274"/>
      <c r="AO520" s="274"/>
      <c r="AP520" s="274"/>
    </row>
    <row r="521" spans="1:42" x14ac:dyDescent="0.25">
      <c r="A521" s="408" t="s">
        <v>530</v>
      </c>
      <c r="B521" s="409"/>
      <c r="C521" s="409"/>
      <c r="D521" s="409"/>
      <c r="E521" s="409"/>
      <c r="F521" s="409"/>
      <c r="G521" s="409"/>
      <c r="H521" s="409"/>
      <c r="I521" s="409"/>
      <c r="J521" s="410"/>
    </row>
    <row r="522" spans="1:42" s="92" customFormat="1" x14ac:dyDescent="0.25">
      <c r="A522" s="377" t="s">
        <v>155</v>
      </c>
      <c r="B522" s="399"/>
      <c r="C522" s="399"/>
      <c r="D522" s="399"/>
      <c r="E522" s="399"/>
      <c r="F522" s="399"/>
      <c r="G522" s="399"/>
      <c r="H522" s="399"/>
      <c r="I522" s="399"/>
      <c r="J522" s="400"/>
      <c r="K522" s="216"/>
      <c r="L522" s="216"/>
      <c r="M522" s="216"/>
      <c r="N522" s="216"/>
      <c r="O522" s="216"/>
      <c r="P522" s="216"/>
      <c r="Q522" s="216"/>
      <c r="R522" s="216"/>
      <c r="S522" s="216"/>
      <c r="T522" s="216"/>
      <c r="U522" s="216"/>
      <c r="V522" s="216"/>
      <c r="W522" s="216"/>
      <c r="X522" s="216"/>
      <c r="Y522" s="216"/>
      <c r="Z522" s="216"/>
      <c r="AA522" s="216"/>
      <c r="AB522" s="216"/>
      <c r="AC522" s="216"/>
      <c r="AD522" s="216"/>
      <c r="AE522" s="216"/>
      <c r="AF522" s="216"/>
      <c r="AG522" s="216"/>
      <c r="AH522" s="216"/>
      <c r="AI522" s="216"/>
      <c r="AJ522" s="216"/>
      <c r="AK522" s="216"/>
      <c r="AL522" s="216"/>
      <c r="AM522" s="216"/>
      <c r="AN522" s="216"/>
      <c r="AO522" s="216"/>
      <c r="AP522" s="216"/>
    </row>
    <row r="523" spans="1:42" s="22" customFormat="1" x14ac:dyDescent="0.25">
      <c r="A523" s="378" t="s">
        <v>269</v>
      </c>
      <c r="B523" s="379"/>
      <c r="C523" s="379"/>
      <c r="D523" s="379"/>
      <c r="E523" s="379"/>
      <c r="F523" s="379"/>
      <c r="G523" s="379"/>
      <c r="H523" s="379"/>
      <c r="I523" s="379"/>
      <c r="J523" s="380"/>
      <c r="K523" s="217"/>
      <c r="L523" s="217"/>
      <c r="M523" s="217"/>
      <c r="N523" s="217"/>
      <c r="O523" s="217"/>
      <c r="P523" s="217"/>
      <c r="Q523" s="217"/>
      <c r="R523" s="217"/>
      <c r="S523" s="217"/>
      <c r="T523" s="217"/>
      <c r="U523" s="217"/>
      <c r="V523" s="217"/>
      <c r="W523" s="217"/>
      <c r="X523" s="217"/>
      <c r="Y523" s="217"/>
      <c r="Z523" s="217"/>
      <c r="AA523" s="217"/>
      <c r="AB523" s="217"/>
      <c r="AC523" s="217"/>
      <c r="AD523" s="217"/>
      <c r="AE523" s="217"/>
      <c r="AF523" s="217"/>
      <c r="AG523" s="217"/>
      <c r="AH523" s="217"/>
      <c r="AI523" s="217"/>
      <c r="AJ523" s="217"/>
      <c r="AK523" s="217"/>
      <c r="AL523" s="217"/>
      <c r="AM523" s="217"/>
      <c r="AN523" s="217"/>
      <c r="AO523" s="217"/>
      <c r="AP523" s="217"/>
    </row>
    <row r="524" spans="1:42" x14ac:dyDescent="0.25">
      <c r="A524" s="420" t="s">
        <v>253</v>
      </c>
      <c r="B524" s="421"/>
      <c r="C524" s="421"/>
      <c r="D524" s="421"/>
      <c r="E524" s="421"/>
      <c r="F524" s="421"/>
      <c r="G524" s="421"/>
      <c r="H524" s="421"/>
      <c r="I524" s="421"/>
      <c r="J524" s="422"/>
    </row>
    <row r="525" spans="1:42" ht="252" customHeight="1" x14ac:dyDescent="0.25">
      <c r="A525" s="362" t="s">
        <v>311</v>
      </c>
      <c r="B525" s="183">
        <f>SUM(B526:B529)</f>
        <v>922112.70000000007</v>
      </c>
      <c r="C525" s="183">
        <f>SUM(C526:C529)</f>
        <v>695557.6</v>
      </c>
      <c r="D525" s="183">
        <f>C525/B525*100</f>
        <v>75.430866530739678</v>
      </c>
      <c r="E525" s="183">
        <f>SUM(E526:E529)</f>
        <v>695557.6</v>
      </c>
      <c r="F525" s="183">
        <f>E525/B525*100</f>
        <v>75.430866530739678</v>
      </c>
      <c r="G525" s="183">
        <f>SUM(G526:G529)</f>
        <v>608376.1</v>
      </c>
      <c r="H525" s="183">
        <f>G525/B525*100</f>
        <v>65.976328056212637</v>
      </c>
      <c r="I525" s="183">
        <f>B525-G525</f>
        <v>313736.60000000009</v>
      </c>
      <c r="J525" s="390" t="s">
        <v>570</v>
      </c>
    </row>
    <row r="526" spans="1:42" ht="19.5" x14ac:dyDescent="0.25">
      <c r="A526" s="282" t="s">
        <v>0</v>
      </c>
      <c r="B526" s="175">
        <v>0</v>
      </c>
      <c r="C526" s="175">
        <v>0</v>
      </c>
      <c r="D526" s="175">
        <v>0</v>
      </c>
      <c r="E526" s="175">
        <v>0</v>
      </c>
      <c r="F526" s="175">
        <v>0</v>
      </c>
      <c r="G526" s="175">
        <v>0</v>
      </c>
      <c r="H526" s="175">
        <v>0</v>
      </c>
      <c r="I526" s="175">
        <f>B526-G526</f>
        <v>0</v>
      </c>
      <c r="J526" s="391"/>
    </row>
    <row r="527" spans="1:42" ht="19.5" x14ac:dyDescent="0.25">
      <c r="A527" s="66" t="s">
        <v>1</v>
      </c>
      <c r="B527" s="355">
        <v>865253.9</v>
      </c>
      <c r="C527" s="355">
        <v>652422.40000000002</v>
      </c>
      <c r="D527" s="175">
        <f>C527/B527*100</f>
        <v>75.402422341003032</v>
      </c>
      <c r="E527" s="355">
        <v>652422.40000000002</v>
      </c>
      <c r="F527" s="175">
        <f>E527/B527*100</f>
        <v>75.402422341003032</v>
      </c>
      <c r="G527" s="355">
        <v>570471.69999999995</v>
      </c>
      <c r="H527" s="175">
        <f>G527/B527*100</f>
        <v>65.931133046612089</v>
      </c>
      <c r="I527" s="175">
        <f>B527-G527</f>
        <v>294782.20000000007</v>
      </c>
      <c r="J527" s="391"/>
    </row>
    <row r="528" spans="1:42" x14ac:dyDescent="0.25">
      <c r="A528" s="67" t="s">
        <v>2</v>
      </c>
      <c r="B528" s="279">
        <v>56858.8</v>
      </c>
      <c r="C528" s="279">
        <v>43135.199999999997</v>
      </c>
      <c r="D528" s="176">
        <f>C528/B528*100</f>
        <v>75.863718544886623</v>
      </c>
      <c r="E528" s="279">
        <v>43135.199999999997</v>
      </c>
      <c r="F528" s="176">
        <f>E528/B528*100</f>
        <v>75.863718544886623</v>
      </c>
      <c r="G528" s="279">
        <v>37904.400000000001</v>
      </c>
      <c r="H528" s="176">
        <f>G528/B528*100</f>
        <v>66.664087177358638</v>
      </c>
      <c r="I528" s="176">
        <f>B528-G528</f>
        <v>18954.400000000001</v>
      </c>
      <c r="J528" s="391"/>
    </row>
    <row r="529" spans="1:42" ht="47.25" customHeight="1" x14ac:dyDescent="0.25">
      <c r="A529" s="283" t="s">
        <v>3</v>
      </c>
      <c r="B529" s="176">
        <v>0</v>
      </c>
      <c r="C529" s="176">
        <v>0</v>
      </c>
      <c r="D529" s="176">
        <v>0</v>
      </c>
      <c r="E529" s="176">
        <v>0</v>
      </c>
      <c r="F529" s="176">
        <v>0</v>
      </c>
      <c r="G529" s="176">
        <v>0</v>
      </c>
      <c r="H529" s="176">
        <v>0</v>
      </c>
      <c r="I529" s="176">
        <f>B529-G529</f>
        <v>0</v>
      </c>
      <c r="J529" s="392"/>
    </row>
    <row r="530" spans="1:42" s="275" customFormat="1" x14ac:dyDescent="0.25">
      <c r="A530" s="387" t="s">
        <v>247</v>
      </c>
      <c r="B530" s="388"/>
      <c r="C530" s="388"/>
      <c r="D530" s="388"/>
      <c r="E530" s="388"/>
      <c r="F530" s="388"/>
      <c r="G530" s="388"/>
      <c r="H530" s="388"/>
      <c r="I530" s="388"/>
      <c r="J530" s="389"/>
      <c r="K530" s="274"/>
      <c r="L530" s="274"/>
      <c r="M530" s="274"/>
      <c r="N530" s="274"/>
      <c r="O530" s="274"/>
      <c r="P530" s="274"/>
      <c r="Q530" s="274"/>
      <c r="R530" s="274"/>
      <c r="S530" s="274"/>
      <c r="T530" s="274"/>
      <c r="U530" s="274"/>
      <c r="V530" s="274"/>
      <c r="W530" s="274"/>
      <c r="X530" s="274"/>
      <c r="Y530" s="274"/>
      <c r="Z530" s="274"/>
      <c r="AA530" s="274"/>
      <c r="AB530" s="274"/>
      <c r="AC530" s="274"/>
      <c r="AD530" s="274"/>
      <c r="AE530" s="274"/>
      <c r="AF530" s="274"/>
      <c r="AG530" s="274"/>
      <c r="AH530" s="274"/>
      <c r="AI530" s="274"/>
      <c r="AJ530" s="274"/>
      <c r="AK530" s="274"/>
      <c r="AL530" s="274"/>
      <c r="AM530" s="274"/>
      <c r="AN530" s="274"/>
      <c r="AO530" s="274"/>
      <c r="AP530" s="274"/>
    </row>
    <row r="531" spans="1:42" x14ac:dyDescent="0.25">
      <c r="A531" s="408" t="s">
        <v>531</v>
      </c>
      <c r="B531" s="409"/>
      <c r="C531" s="409"/>
      <c r="D531" s="409"/>
      <c r="E531" s="409"/>
      <c r="F531" s="409"/>
      <c r="G531" s="409"/>
      <c r="H531" s="409"/>
      <c r="I531" s="409"/>
      <c r="J531" s="410"/>
    </row>
    <row r="532" spans="1:42" x14ac:dyDescent="0.25">
      <c r="A532" s="408" t="s">
        <v>96</v>
      </c>
      <c r="B532" s="409"/>
      <c r="C532" s="409"/>
      <c r="D532" s="409"/>
      <c r="E532" s="409"/>
      <c r="F532" s="409"/>
      <c r="G532" s="409"/>
      <c r="H532" s="409"/>
      <c r="I532" s="409"/>
      <c r="J532" s="410"/>
    </row>
    <row r="533" spans="1:42" x14ac:dyDescent="0.25">
      <c r="A533" s="420" t="s">
        <v>248</v>
      </c>
      <c r="B533" s="421"/>
      <c r="C533" s="421"/>
      <c r="D533" s="421"/>
      <c r="E533" s="421"/>
      <c r="F533" s="421"/>
      <c r="G533" s="421"/>
      <c r="H533" s="421"/>
      <c r="I533" s="421"/>
      <c r="J533" s="422"/>
    </row>
    <row r="534" spans="1:42" ht="210.75" customHeight="1" x14ac:dyDescent="0.25">
      <c r="A534" s="271" t="s">
        <v>448</v>
      </c>
      <c r="B534" s="183">
        <f>SUM(B535:B538)</f>
        <v>3502.1</v>
      </c>
      <c r="C534" s="183">
        <f>SUM(C535:C538)</f>
        <v>3301.27</v>
      </c>
      <c r="D534" s="183">
        <f>C534/B534*100</f>
        <v>94.26544073555867</v>
      </c>
      <c r="E534" s="183">
        <f>SUM(E535:E538)</f>
        <v>3301.27</v>
      </c>
      <c r="F534" s="183">
        <f>E534/B534*100</f>
        <v>94.26544073555867</v>
      </c>
      <c r="G534" s="183">
        <f>SUM(G535:G538)</f>
        <v>3301.27</v>
      </c>
      <c r="H534" s="183">
        <f>G534/B534*100</f>
        <v>94.26544073555867</v>
      </c>
      <c r="I534" s="183">
        <f>B534-G534</f>
        <v>200.82999999999993</v>
      </c>
      <c r="J534" s="436" t="s">
        <v>543</v>
      </c>
    </row>
    <row r="535" spans="1:42" ht="19.5" x14ac:dyDescent="0.25">
      <c r="A535" s="282" t="s">
        <v>0</v>
      </c>
      <c r="B535" s="183">
        <v>0</v>
      </c>
      <c r="C535" s="183">
        <v>0</v>
      </c>
      <c r="D535" s="183">
        <v>0</v>
      </c>
      <c r="E535" s="183">
        <v>0</v>
      </c>
      <c r="F535" s="183">
        <v>0</v>
      </c>
      <c r="G535" s="183">
        <v>0</v>
      </c>
      <c r="H535" s="183">
        <v>0</v>
      </c>
      <c r="I535" s="183">
        <f>B535-G535</f>
        <v>0</v>
      </c>
      <c r="J535" s="437"/>
    </row>
    <row r="536" spans="1:42" ht="19.5" x14ac:dyDescent="0.25">
      <c r="A536" s="66" t="s">
        <v>1</v>
      </c>
      <c r="B536" s="183">
        <v>3502.1</v>
      </c>
      <c r="C536" s="183">
        <v>3301.27</v>
      </c>
      <c r="D536" s="183">
        <f>C536/B536*100</f>
        <v>94.26544073555867</v>
      </c>
      <c r="E536" s="183">
        <v>3301.27</v>
      </c>
      <c r="F536" s="183">
        <f>E536/B536*100</f>
        <v>94.26544073555867</v>
      </c>
      <c r="G536" s="183">
        <v>3301.27</v>
      </c>
      <c r="H536" s="183">
        <f>G536/B536*100</f>
        <v>94.26544073555867</v>
      </c>
      <c r="I536" s="183">
        <f>B536-G536</f>
        <v>200.82999999999993</v>
      </c>
      <c r="J536" s="437"/>
    </row>
    <row r="537" spans="1:42" x14ac:dyDescent="0.25">
      <c r="A537" s="283" t="s">
        <v>2</v>
      </c>
      <c r="B537" s="184">
        <v>0</v>
      </c>
      <c r="C537" s="184">
        <v>0</v>
      </c>
      <c r="D537" s="183">
        <v>0</v>
      </c>
      <c r="E537" s="184">
        <v>0</v>
      </c>
      <c r="F537" s="184">
        <v>0</v>
      </c>
      <c r="G537" s="184">
        <v>0</v>
      </c>
      <c r="H537" s="184">
        <v>0</v>
      </c>
      <c r="I537" s="184">
        <f>B537-G537</f>
        <v>0</v>
      </c>
      <c r="J537" s="437"/>
    </row>
    <row r="538" spans="1:42" x14ac:dyDescent="0.25">
      <c r="A538" s="283" t="s">
        <v>3</v>
      </c>
      <c r="B538" s="184">
        <v>0</v>
      </c>
      <c r="C538" s="184">
        <v>0</v>
      </c>
      <c r="D538" s="183">
        <v>0</v>
      </c>
      <c r="E538" s="184">
        <v>0</v>
      </c>
      <c r="F538" s="184">
        <v>0</v>
      </c>
      <c r="G538" s="184">
        <v>0</v>
      </c>
      <c r="H538" s="184">
        <v>0</v>
      </c>
      <c r="I538" s="184">
        <f>B538-G538</f>
        <v>0</v>
      </c>
      <c r="J538" s="438"/>
    </row>
    <row r="539" spans="1:42" s="275" customFormat="1" x14ac:dyDescent="0.25">
      <c r="A539" s="387" t="s">
        <v>250</v>
      </c>
      <c r="B539" s="388"/>
      <c r="C539" s="388"/>
      <c r="D539" s="388"/>
      <c r="E539" s="388"/>
      <c r="F539" s="388"/>
      <c r="G539" s="388"/>
      <c r="H539" s="388"/>
      <c r="I539" s="388"/>
      <c r="J539" s="389"/>
      <c r="K539" s="274"/>
      <c r="L539" s="274"/>
      <c r="M539" s="274"/>
      <c r="N539" s="274"/>
      <c r="O539" s="274"/>
      <c r="P539" s="274"/>
      <c r="Q539" s="274"/>
      <c r="R539" s="274"/>
      <c r="S539" s="274"/>
      <c r="T539" s="274"/>
      <c r="U539" s="274"/>
      <c r="V539" s="274"/>
      <c r="W539" s="274"/>
      <c r="X539" s="274"/>
      <c r="Y539" s="274"/>
      <c r="Z539" s="274"/>
      <c r="AA539" s="274"/>
      <c r="AB539" s="274"/>
      <c r="AC539" s="274"/>
      <c r="AD539" s="274"/>
      <c r="AE539" s="274"/>
      <c r="AF539" s="274"/>
      <c r="AG539" s="274"/>
      <c r="AH539" s="274"/>
      <c r="AI539" s="274"/>
      <c r="AJ539" s="274"/>
      <c r="AK539" s="274"/>
      <c r="AL539" s="274"/>
      <c r="AM539" s="274"/>
      <c r="AN539" s="274"/>
      <c r="AO539" s="274"/>
      <c r="AP539" s="274"/>
    </row>
    <row r="540" spans="1:42" s="22" customFormat="1" x14ac:dyDescent="0.25">
      <c r="A540" s="384" t="s">
        <v>532</v>
      </c>
      <c r="B540" s="385"/>
      <c r="C540" s="385"/>
      <c r="D540" s="385"/>
      <c r="E540" s="385"/>
      <c r="F540" s="385"/>
      <c r="G540" s="385"/>
      <c r="H540" s="385"/>
      <c r="I540" s="385"/>
      <c r="J540" s="386"/>
      <c r="K540" s="217"/>
      <c r="L540" s="217"/>
      <c r="M540" s="217"/>
      <c r="N540" s="217"/>
      <c r="O540" s="217"/>
      <c r="P540" s="217"/>
      <c r="Q540" s="217"/>
      <c r="R540" s="217"/>
      <c r="S540" s="217"/>
      <c r="T540" s="217"/>
      <c r="U540" s="217"/>
      <c r="V540" s="217"/>
      <c r="W540" s="217"/>
      <c r="X540" s="217"/>
      <c r="Y540" s="217"/>
      <c r="Z540" s="217"/>
      <c r="AA540" s="217"/>
      <c r="AB540" s="217"/>
      <c r="AC540" s="217"/>
      <c r="AD540" s="217"/>
      <c r="AE540" s="217"/>
      <c r="AF540" s="217"/>
      <c r="AG540" s="217"/>
      <c r="AH540" s="217"/>
      <c r="AI540" s="217"/>
      <c r="AJ540" s="217"/>
      <c r="AK540" s="217"/>
      <c r="AL540" s="217"/>
      <c r="AM540" s="217"/>
      <c r="AN540" s="217"/>
      <c r="AO540" s="217"/>
      <c r="AP540" s="217"/>
    </row>
    <row r="541" spans="1:42" s="92" customFormat="1" x14ac:dyDescent="0.25">
      <c r="A541" s="393" t="s">
        <v>156</v>
      </c>
      <c r="B541" s="394"/>
      <c r="C541" s="394"/>
      <c r="D541" s="394"/>
      <c r="E541" s="394"/>
      <c r="F541" s="394"/>
      <c r="G541" s="394"/>
      <c r="H541" s="394"/>
      <c r="I541" s="394"/>
      <c r="J541" s="395"/>
      <c r="K541" s="216"/>
      <c r="L541" s="216"/>
      <c r="M541" s="216"/>
      <c r="N541" s="216"/>
      <c r="O541" s="216"/>
      <c r="P541" s="216"/>
      <c r="Q541" s="216"/>
      <c r="R541" s="216"/>
      <c r="S541" s="216"/>
      <c r="T541" s="216"/>
      <c r="U541" s="216"/>
      <c r="V541" s="216"/>
      <c r="W541" s="216"/>
      <c r="X541" s="216"/>
      <c r="Y541" s="216"/>
      <c r="Z541" s="216"/>
      <c r="AA541" s="216"/>
      <c r="AB541" s="216"/>
      <c r="AC541" s="216"/>
      <c r="AD541" s="216"/>
      <c r="AE541" s="216"/>
      <c r="AF541" s="216"/>
      <c r="AG541" s="216"/>
      <c r="AH541" s="216"/>
      <c r="AI541" s="216"/>
      <c r="AJ541" s="216"/>
      <c r="AK541" s="216"/>
      <c r="AL541" s="216"/>
      <c r="AM541" s="216"/>
      <c r="AN541" s="216"/>
      <c r="AO541" s="216"/>
      <c r="AP541" s="216"/>
    </row>
    <row r="542" spans="1:42" s="22" customFormat="1" x14ac:dyDescent="0.25">
      <c r="A542" s="378" t="s">
        <v>273</v>
      </c>
      <c r="B542" s="379"/>
      <c r="C542" s="379"/>
      <c r="D542" s="379"/>
      <c r="E542" s="379"/>
      <c r="F542" s="379"/>
      <c r="G542" s="379"/>
      <c r="H542" s="379"/>
      <c r="I542" s="379"/>
      <c r="J542" s="380"/>
      <c r="K542" s="217"/>
      <c r="L542" s="217"/>
      <c r="M542" s="217"/>
      <c r="N542" s="217"/>
      <c r="O542" s="217"/>
      <c r="P542" s="217"/>
      <c r="Q542" s="217"/>
      <c r="R542" s="217"/>
      <c r="S542" s="217"/>
      <c r="T542" s="217"/>
      <c r="U542" s="217"/>
      <c r="V542" s="217"/>
      <c r="W542" s="217"/>
      <c r="X542" s="217"/>
      <c r="Y542" s="217"/>
      <c r="Z542" s="217"/>
      <c r="AA542" s="217"/>
      <c r="AB542" s="217"/>
      <c r="AC542" s="217"/>
      <c r="AD542" s="217"/>
      <c r="AE542" s="217"/>
      <c r="AF542" s="217"/>
      <c r="AG542" s="217"/>
      <c r="AH542" s="217"/>
      <c r="AI542" s="217"/>
      <c r="AJ542" s="217"/>
      <c r="AK542" s="217"/>
      <c r="AL542" s="217"/>
      <c r="AM542" s="217"/>
      <c r="AN542" s="217"/>
      <c r="AO542" s="217"/>
      <c r="AP542" s="217"/>
    </row>
    <row r="543" spans="1:42" x14ac:dyDescent="0.25">
      <c r="A543" s="420" t="s">
        <v>243</v>
      </c>
      <c r="B543" s="421"/>
      <c r="C543" s="421"/>
      <c r="D543" s="421"/>
      <c r="E543" s="421"/>
      <c r="F543" s="421"/>
      <c r="G543" s="421"/>
      <c r="H543" s="421"/>
      <c r="I543" s="421"/>
      <c r="J543" s="422"/>
    </row>
    <row r="544" spans="1:42" s="22" customFormat="1" ht="213.75" hidden="1" customHeight="1" x14ac:dyDescent="0.25">
      <c r="A544" s="169" t="s">
        <v>125</v>
      </c>
      <c r="B544" s="165">
        <f>SUM(B545:B548)</f>
        <v>0</v>
      </c>
      <c r="C544" s="165">
        <f>SUM(C545:C548)</f>
        <v>0</v>
      </c>
      <c r="D544" s="165">
        <v>0</v>
      </c>
      <c r="E544" s="165">
        <f>SUM(E545:E548)</f>
        <v>0</v>
      </c>
      <c r="F544" s="165">
        <v>0</v>
      </c>
      <c r="G544" s="165">
        <f>SUM(G545:G548)</f>
        <v>0</v>
      </c>
      <c r="H544" s="165">
        <v>0</v>
      </c>
      <c r="I544" s="165">
        <f>B544-G544</f>
        <v>0</v>
      </c>
      <c r="J544" s="425"/>
      <c r="K544" s="217"/>
      <c r="L544" s="217"/>
      <c r="M544" s="217"/>
      <c r="N544" s="217"/>
      <c r="O544" s="217"/>
      <c r="P544" s="217"/>
      <c r="Q544" s="217"/>
      <c r="R544" s="217"/>
      <c r="S544" s="217"/>
      <c r="T544" s="217"/>
      <c r="U544" s="217"/>
      <c r="V544" s="217"/>
      <c r="W544" s="217"/>
      <c r="X544" s="217"/>
      <c r="Y544" s="217"/>
      <c r="Z544" s="217"/>
      <c r="AA544" s="217"/>
      <c r="AB544" s="217"/>
      <c r="AC544" s="217"/>
      <c r="AD544" s="217"/>
      <c r="AE544" s="217"/>
      <c r="AF544" s="217"/>
      <c r="AG544" s="217"/>
      <c r="AH544" s="217"/>
      <c r="AI544" s="217"/>
      <c r="AJ544" s="217"/>
      <c r="AK544" s="217"/>
      <c r="AL544" s="217"/>
      <c r="AM544" s="217"/>
      <c r="AN544" s="217"/>
      <c r="AO544" s="217"/>
      <c r="AP544" s="217"/>
    </row>
    <row r="545" spans="1:42" s="22" customFormat="1" ht="19.5" hidden="1" x14ac:dyDescent="0.25">
      <c r="A545" s="58" t="s">
        <v>0</v>
      </c>
      <c r="B545" s="165">
        <v>0</v>
      </c>
      <c r="C545" s="165">
        <v>0</v>
      </c>
      <c r="D545" s="165">
        <v>0</v>
      </c>
      <c r="E545" s="165">
        <v>0</v>
      </c>
      <c r="F545" s="165">
        <v>0</v>
      </c>
      <c r="G545" s="165">
        <v>0</v>
      </c>
      <c r="H545" s="165">
        <v>0</v>
      </c>
      <c r="I545" s="165">
        <f>B545-G545</f>
        <v>0</v>
      </c>
      <c r="J545" s="426"/>
      <c r="K545" s="217"/>
      <c r="L545" s="217"/>
      <c r="M545" s="217"/>
      <c r="N545" s="217"/>
      <c r="O545" s="217"/>
      <c r="P545" s="217"/>
      <c r="Q545" s="217"/>
      <c r="R545" s="217"/>
      <c r="S545" s="217"/>
      <c r="T545" s="217"/>
      <c r="U545" s="217"/>
      <c r="V545" s="217"/>
      <c r="W545" s="217"/>
      <c r="X545" s="217"/>
      <c r="Y545" s="217"/>
      <c r="Z545" s="217"/>
      <c r="AA545" s="217"/>
      <c r="AB545" s="217"/>
      <c r="AC545" s="217"/>
      <c r="AD545" s="217"/>
      <c r="AE545" s="217"/>
      <c r="AF545" s="217"/>
      <c r="AG545" s="217"/>
      <c r="AH545" s="217"/>
      <c r="AI545" s="217"/>
      <c r="AJ545" s="217"/>
      <c r="AK545" s="217"/>
      <c r="AL545" s="217"/>
      <c r="AM545" s="217"/>
      <c r="AN545" s="217"/>
      <c r="AO545" s="217"/>
      <c r="AP545" s="217"/>
    </row>
    <row r="546" spans="1:42" s="22" customFormat="1" ht="19.5" hidden="1" x14ac:dyDescent="0.25">
      <c r="A546" s="58" t="s">
        <v>1</v>
      </c>
      <c r="B546" s="165">
        <v>0</v>
      </c>
      <c r="C546" s="165">
        <v>0</v>
      </c>
      <c r="D546" s="165">
        <v>0</v>
      </c>
      <c r="E546" s="165">
        <v>0</v>
      </c>
      <c r="F546" s="165">
        <v>0</v>
      </c>
      <c r="G546" s="165">
        <v>0</v>
      </c>
      <c r="H546" s="165">
        <v>0</v>
      </c>
      <c r="I546" s="165">
        <f>B546-G546</f>
        <v>0</v>
      </c>
      <c r="J546" s="426"/>
      <c r="K546" s="217"/>
      <c r="L546" s="217"/>
      <c r="M546" s="217"/>
      <c r="N546" s="217"/>
      <c r="O546" s="217"/>
      <c r="P546" s="217"/>
      <c r="Q546" s="217"/>
      <c r="R546" s="217"/>
      <c r="S546" s="217"/>
      <c r="T546" s="217"/>
      <c r="U546" s="217"/>
      <c r="V546" s="217"/>
      <c r="W546" s="217"/>
      <c r="X546" s="217"/>
      <c r="Y546" s="217"/>
      <c r="Z546" s="217"/>
      <c r="AA546" s="217"/>
      <c r="AB546" s="217"/>
      <c r="AC546" s="217"/>
      <c r="AD546" s="217"/>
      <c r="AE546" s="217"/>
      <c r="AF546" s="217"/>
      <c r="AG546" s="217"/>
      <c r="AH546" s="217"/>
      <c r="AI546" s="217"/>
      <c r="AJ546" s="217"/>
      <c r="AK546" s="217"/>
      <c r="AL546" s="217"/>
      <c r="AM546" s="217"/>
      <c r="AN546" s="217"/>
      <c r="AO546" s="217"/>
      <c r="AP546" s="217"/>
    </row>
    <row r="547" spans="1:42" s="22" customFormat="1" hidden="1" x14ac:dyDescent="0.25">
      <c r="A547" s="60" t="s">
        <v>2</v>
      </c>
      <c r="B547" s="103">
        <v>0</v>
      </c>
      <c r="C547" s="103">
        <v>0</v>
      </c>
      <c r="D547" s="103">
        <v>0</v>
      </c>
      <c r="E547" s="103">
        <v>0</v>
      </c>
      <c r="F547" s="103">
        <v>0</v>
      </c>
      <c r="G547" s="103">
        <v>0</v>
      </c>
      <c r="H547" s="103">
        <v>0</v>
      </c>
      <c r="I547" s="103">
        <f>B547-G547</f>
        <v>0</v>
      </c>
      <c r="J547" s="426"/>
      <c r="K547" s="217"/>
      <c r="L547" s="217"/>
      <c r="M547" s="217"/>
      <c r="N547" s="217"/>
      <c r="O547" s="217"/>
      <c r="P547" s="217"/>
      <c r="Q547" s="217"/>
      <c r="R547" s="217"/>
      <c r="S547" s="217"/>
      <c r="T547" s="217"/>
      <c r="U547" s="217"/>
      <c r="V547" s="217"/>
      <c r="W547" s="217"/>
      <c r="X547" s="217"/>
      <c r="Y547" s="217"/>
      <c r="Z547" s="217"/>
      <c r="AA547" s="217"/>
      <c r="AB547" s="217"/>
      <c r="AC547" s="217"/>
      <c r="AD547" s="217"/>
      <c r="AE547" s="217"/>
      <c r="AF547" s="217"/>
      <c r="AG547" s="217"/>
      <c r="AH547" s="217"/>
      <c r="AI547" s="217"/>
      <c r="AJ547" s="217"/>
      <c r="AK547" s="217"/>
      <c r="AL547" s="217"/>
      <c r="AM547" s="217"/>
      <c r="AN547" s="217"/>
      <c r="AO547" s="217"/>
      <c r="AP547" s="217"/>
    </row>
    <row r="548" spans="1:42" s="22" customFormat="1" hidden="1" x14ac:dyDescent="0.25">
      <c r="A548" s="60" t="s">
        <v>3</v>
      </c>
      <c r="B548" s="103">
        <v>0</v>
      </c>
      <c r="C548" s="103">
        <v>0</v>
      </c>
      <c r="D548" s="103">
        <v>0</v>
      </c>
      <c r="E548" s="103">
        <v>0</v>
      </c>
      <c r="F548" s="103">
        <v>0</v>
      </c>
      <c r="G548" s="103">
        <v>0</v>
      </c>
      <c r="H548" s="103">
        <v>0</v>
      </c>
      <c r="I548" s="103">
        <f>B548-G548</f>
        <v>0</v>
      </c>
      <c r="J548" s="427"/>
      <c r="K548" s="217"/>
      <c r="L548" s="217"/>
      <c r="M548" s="217"/>
      <c r="N548" s="217"/>
      <c r="O548" s="217"/>
      <c r="P548" s="217"/>
      <c r="Q548" s="217"/>
      <c r="R548" s="217"/>
      <c r="S548" s="217"/>
      <c r="T548" s="217"/>
      <c r="U548" s="217"/>
      <c r="V548" s="217"/>
      <c r="W548" s="217"/>
      <c r="X548" s="217"/>
      <c r="Y548" s="217"/>
      <c r="Z548" s="217"/>
      <c r="AA548" s="217"/>
      <c r="AB548" s="217"/>
      <c r="AC548" s="217"/>
      <c r="AD548" s="217"/>
      <c r="AE548" s="217"/>
      <c r="AF548" s="217"/>
      <c r="AG548" s="217"/>
      <c r="AH548" s="217"/>
      <c r="AI548" s="217"/>
      <c r="AJ548" s="217"/>
      <c r="AK548" s="217"/>
      <c r="AL548" s="217"/>
      <c r="AM548" s="217"/>
      <c r="AN548" s="217"/>
      <c r="AO548" s="217"/>
      <c r="AP548" s="217"/>
    </row>
    <row r="549" spans="1:42" s="22" customFormat="1" ht="177" hidden="1" customHeight="1" x14ac:dyDescent="0.25">
      <c r="A549" s="271" t="s">
        <v>126</v>
      </c>
      <c r="B549" s="183">
        <f>SUM(B550:B553)</f>
        <v>0</v>
      </c>
      <c r="C549" s="183">
        <f>SUM(C550:C553)</f>
        <v>0</v>
      </c>
      <c r="D549" s="183" t="e">
        <f>C549/B549*100</f>
        <v>#DIV/0!</v>
      </c>
      <c r="E549" s="183">
        <f>SUM(E550:E553)</f>
        <v>0</v>
      </c>
      <c r="F549" s="183" t="e">
        <f>E549/B549*100</f>
        <v>#DIV/0!</v>
      </c>
      <c r="G549" s="183">
        <f>SUM(G550:G553)</f>
        <v>0</v>
      </c>
      <c r="H549" s="183" t="e">
        <f>G549/B549*100</f>
        <v>#DIV/0!</v>
      </c>
      <c r="I549" s="183">
        <f t="shared" ref="I549:I558" si="74">B549-G549</f>
        <v>0</v>
      </c>
      <c r="J549" s="390"/>
      <c r="K549" s="217"/>
      <c r="L549" s="217"/>
      <c r="M549" s="217"/>
      <c r="N549" s="217"/>
      <c r="O549" s="217"/>
      <c r="P549" s="217"/>
      <c r="Q549" s="217"/>
      <c r="R549" s="217"/>
      <c r="S549" s="217"/>
      <c r="T549" s="217"/>
      <c r="U549" s="217"/>
      <c r="V549" s="217"/>
      <c r="W549" s="217"/>
      <c r="X549" s="217"/>
      <c r="Y549" s="217"/>
      <c r="Z549" s="217"/>
      <c r="AA549" s="217"/>
      <c r="AB549" s="217"/>
      <c r="AC549" s="217"/>
      <c r="AD549" s="217"/>
      <c r="AE549" s="217"/>
      <c r="AF549" s="217"/>
      <c r="AG549" s="217"/>
      <c r="AH549" s="217"/>
      <c r="AI549" s="217"/>
      <c r="AJ549" s="217"/>
      <c r="AK549" s="217"/>
      <c r="AL549" s="217"/>
      <c r="AM549" s="217"/>
      <c r="AN549" s="217"/>
      <c r="AO549" s="217"/>
      <c r="AP549" s="217"/>
    </row>
    <row r="550" spans="1:42" s="22" customFormat="1" ht="19.5" hidden="1" x14ac:dyDescent="0.25">
      <c r="A550" s="58" t="s">
        <v>0</v>
      </c>
      <c r="B550" s="183">
        <v>0</v>
      </c>
      <c r="C550" s="183">
        <v>0</v>
      </c>
      <c r="D550" s="183">
        <v>0</v>
      </c>
      <c r="E550" s="183">
        <v>0</v>
      </c>
      <c r="F550" s="183">
        <v>0</v>
      </c>
      <c r="G550" s="183">
        <v>0</v>
      </c>
      <c r="H550" s="183">
        <v>0</v>
      </c>
      <c r="I550" s="183">
        <f t="shared" si="74"/>
        <v>0</v>
      </c>
      <c r="J550" s="391"/>
      <c r="K550" s="217"/>
      <c r="L550" s="217"/>
      <c r="M550" s="217"/>
      <c r="N550" s="217"/>
      <c r="O550" s="217"/>
      <c r="P550" s="217"/>
      <c r="Q550" s="217"/>
      <c r="R550" s="217"/>
      <c r="S550" s="217"/>
      <c r="T550" s="217"/>
      <c r="U550" s="217"/>
      <c r="V550" s="217"/>
      <c r="W550" s="217"/>
      <c r="X550" s="217"/>
      <c r="Y550" s="217"/>
      <c r="Z550" s="217"/>
      <c r="AA550" s="217"/>
      <c r="AB550" s="217"/>
      <c r="AC550" s="217"/>
      <c r="AD550" s="217"/>
      <c r="AE550" s="217"/>
      <c r="AF550" s="217"/>
      <c r="AG550" s="217"/>
      <c r="AH550" s="217"/>
      <c r="AI550" s="217"/>
      <c r="AJ550" s="217"/>
      <c r="AK550" s="217"/>
      <c r="AL550" s="217"/>
      <c r="AM550" s="217"/>
      <c r="AN550" s="217"/>
      <c r="AO550" s="217"/>
      <c r="AP550" s="217"/>
    </row>
    <row r="551" spans="1:42" s="22" customFormat="1" ht="19.5" hidden="1" x14ac:dyDescent="0.25">
      <c r="A551" s="58" t="s">
        <v>1</v>
      </c>
      <c r="B551" s="183">
        <v>0</v>
      </c>
      <c r="C551" s="183">
        <v>0</v>
      </c>
      <c r="D551" s="183" t="e">
        <f>C551/B551*100</f>
        <v>#DIV/0!</v>
      </c>
      <c r="E551" s="183">
        <v>0</v>
      </c>
      <c r="F551" s="183" t="e">
        <f>E551/B551*100</f>
        <v>#DIV/0!</v>
      </c>
      <c r="G551" s="183">
        <v>0</v>
      </c>
      <c r="H551" s="183" t="e">
        <f>G551/B551*100</f>
        <v>#DIV/0!</v>
      </c>
      <c r="I551" s="183">
        <f t="shared" si="74"/>
        <v>0</v>
      </c>
      <c r="J551" s="391"/>
      <c r="K551" s="217"/>
      <c r="L551" s="217"/>
      <c r="M551" s="217"/>
      <c r="N551" s="217"/>
      <c r="O551" s="217"/>
      <c r="P551" s="217"/>
      <c r="Q551" s="217"/>
      <c r="R551" s="217"/>
      <c r="S551" s="217"/>
      <c r="T551" s="217"/>
      <c r="U551" s="217"/>
      <c r="V551" s="217"/>
      <c r="W551" s="217"/>
      <c r="X551" s="217"/>
      <c r="Y551" s="217"/>
      <c r="Z551" s="217"/>
      <c r="AA551" s="217"/>
      <c r="AB551" s="217"/>
      <c r="AC551" s="217"/>
      <c r="AD551" s="217"/>
      <c r="AE551" s="217"/>
      <c r="AF551" s="217"/>
      <c r="AG551" s="217"/>
      <c r="AH551" s="217"/>
      <c r="AI551" s="217"/>
      <c r="AJ551" s="217"/>
      <c r="AK551" s="217"/>
      <c r="AL551" s="217"/>
      <c r="AM551" s="217"/>
      <c r="AN551" s="217"/>
      <c r="AO551" s="217"/>
      <c r="AP551" s="217"/>
    </row>
    <row r="552" spans="1:42" s="22" customFormat="1" hidden="1" x14ac:dyDescent="0.25">
      <c r="A552" s="60" t="s">
        <v>2</v>
      </c>
      <c r="B552" s="184">
        <v>0</v>
      </c>
      <c r="C552" s="184">
        <v>0</v>
      </c>
      <c r="D552" s="184">
        <v>0</v>
      </c>
      <c r="E552" s="184">
        <v>0</v>
      </c>
      <c r="F552" s="184">
        <v>0</v>
      </c>
      <c r="G552" s="184">
        <v>0</v>
      </c>
      <c r="H552" s="184">
        <v>0</v>
      </c>
      <c r="I552" s="184">
        <f t="shared" si="74"/>
        <v>0</v>
      </c>
      <c r="J552" s="391"/>
      <c r="K552" s="217"/>
      <c r="L552" s="217"/>
      <c r="M552" s="217"/>
      <c r="N552" s="217"/>
      <c r="O552" s="217"/>
      <c r="P552" s="217"/>
      <c r="Q552" s="217"/>
      <c r="R552" s="217"/>
      <c r="S552" s="217"/>
      <c r="T552" s="217"/>
      <c r="U552" s="217"/>
      <c r="V552" s="217"/>
      <c r="W552" s="217"/>
      <c r="X552" s="217"/>
      <c r="Y552" s="217"/>
      <c r="Z552" s="217"/>
      <c r="AA552" s="217"/>
      <c r="AB552" s="217"/>
      <c r="AC552" s="217"/>
      <c r="AD552" s="217"/>
      <c r="AE552" s="217"/>
      <c r="AF552" s="217"/>
      <c r="AG552" s="217"/>
      <c r="AH552" s="217"/>
      <c r="AI552" s="217"/>
      <c r="AJ552" s="217"/>
      <c r="AK552" s="217"/>
      <c r="AL552" s="217"/>
      <c r="AM552" s="217"/>
      <c r="AN552" s="217"/>
      <c r="AO552" s="217"/>
      <c r="AP552" s="217"/>
    </row>
    <row r="553" spans="1:42" s="22" customFormat="1" hidden="1" x14ac:dyDescent="0.25">
      <c r="A553" s="60" t="s">
        <v>3</v>
      </c>
      <c r="B553" s="184">
        <v>0</v>
      </c>
      <c r="C553" s="184">
        <v>0</v>
      </c>
      <c r="D553" s="184">
        <v>0</v>
      </c>
      <c r="E553" s="184">
        <v>0</v>
      </c>
      <c r="F553" s="184">
        <v>0</v>
      </c>
      <c r="G553" s="184">
        <v>0</v>
      </c>
      <c r="H553" s="184">
        <v>0</v>
      </c>
      <c r="I553" s="184">
        <f t="shared" si="74"/>
        <v>0</v>
      </c>
      <c r="J553" s="392"/>
      <c r="K553" s="217"/>
      <c r="L553" s="217"/>
      <c r="M553" s="217"/>
      <c r="N553" s="217"/>
      <c r="O553" s="217"/>
      <c r="P553" s="217"/>
      <c r="Q553" s="217"/>
      <c r="R553" s="217"/>
      <c r="S553" s="217"/>
      <c r="T553" s="217"/>
      <c r="U553" s="217"/>
      <c r="V553" s="217"/>
      <c r="W553" s="217"/>
      <c r="X553" s="217"/>
      <c r="Y553" s="217"/>
      <c r="Z553" s="217"/>
      <c r="AA553" s="217"/>
      <c r="AB553" s="217"/>
      <c r="AC553" s="217"/>
      <c r="AD553" s="217"/>
      <c r="AE553" s="217"/>
      <c r="AF553" s="217"/>
      <c r="AG553" s="217"/>
      <c r="AH553" s="217"/>
      <c r="AI553" s="217"/>
      <c r="AJ553" s="217"/>
      <c r="AK553" s="217"/>
      <c r="AL553" s="217"/>
      <c r="AM553" s="217"/>
      <c r="AN553" s="217"/>
      <c r="AO553" s="217"/>
      <c r="AP553" s="217"/>
    </row>
    <row r="554" spans="1:42" s="22" customFormat="1" ht="158.25" customHeight="1" x14ac:dyDescent="0.25">
      <c r="A554" s="271" t="s">
        <v>127</v>
      </c>
      <c r="B554" s="183">
        <f>SUM(B555:B558)</f>
        <v>126445.2</v>
      </c>
      <c r="C554" s="183">
        <f>SUM(C555:C558)</f>
        <v>126445.2</v>
      </c>
      <c r="D554" s="183">
        <f>C554/B554*100</f>
        <v>100</v>
      </c>
      <c r="E554" s="183">
        <f>SUM(E555:E558)</f>
        <v>126445.2</v>
      </c>
      <c r="F554" s="183">
        <f>E554/B554*100</f>
        <v>100</v>
      </c>
      <c r="G554" s="183">
        <f>SUM(G555:G558)</f>
        <v>126445.2</v>
      </c>
      <c r="H554" s="183">
        <f>G554/B554*100</f>
        <v>100</v>
      </c>
      <c r="I554" s="183">
        <f t="shared" si="74"/>
        <v>0</v>
      </c>
      <c r="J554" s="390" t="s">
        <v>533</v>
      </c>
      <c r="K554" s="217"/>
      <c r="L554" s="217"/>
      <c r="M554" s="217"/>
      <c r="N554" s="217"/>
      <c r="O554" s="217"/>
      <c r="P554" s="217"/>
      <c r="Q554" s="217"/>
      <c r="R554" s="217"/>
      <c r="S554" s="217"/>
      <c r="T554" s="217"/>
      <c r="U554" s="217"/>
      <c r="V554" s="217"/>
      <c r="W554" s="217"/>
      <c r="X554" s="217"/>
      <c r="Y554" s="217"/>
      <c r="Z554" s="217"/>
      <c r="AA554" s="217"/>
      <c r="AB554" s="217"/>
      <c r="AC554" s="217"/>
      <c r="AD554" s="217"/>
      <c r="AE554" s="217"/>
      <c r="AF554" s="217"/>
      <c r="AG554" s="217"/>
      <c r="AH554" s="217"/>
      <c r="AI554" s="217"/>
      <c r="AJ554" s="217"/>
      <c r="AK554" s="217"/>
      <c r="AL554" s="217"/>
      <c r="AM554" s="217"/>
      <c r="AN554" s="217"/>
      <c r="AO554" s="217"/>
      <c r="AP554" s="217"/>
    </row>
    <row r="555" spans="1:42" s="22" customFormat="1" ht="19.5" x14ac:dyDescent="0.25">
      <c r="A555" s="282" t="s">
        <v>0</v>
      </c>
      <c r="B555" s="183">
        <v>0</v>
      </c>
      <c r="C555" s="183">
        <v>0</v>
      </c>
      <c r="D555" s="183">
        <v>0</v>
      </c>
      <c r="E555" s="183">
        <v>0</v>
      </c>
      <c r="F555" s="183">
        <v>0</v>
      </c>
      <c r="G555" s="183">
        <v>0</v>
      </c>
      <c r="H555" s="183">
        <v>0</v>
      </c>
      <c r="I555" s="183">
        <f t="shared" si="74"/>
        <v>0</v>
      </c>
      <c r="J555" s="391"/>
      <c r="K555" s="217"/>
      <c r="L555" s="217"/>
      <c r="M555" s="217"/>
      <c r="N555" s="217"/>
      <c r="O555" s="217"/>
      <c r="P555" s="217"/>
      <c r="Q555" s="217"/>
      <c r="R555" s="217"/>
      <c r="S555" s="217"/>
      <c r="T555" s="217"/>
      <c r="U555" s="217"/>
      <c r="V555" s="217"/>
      <c r="W555" s="217"/>
      <c r="X555" s="217"/>
      <c r="Y555" s="217"/>
      <c r="Z555" s="217"/>
      <c r="AA555" s="217"/>
      <c r="AB555" s="217"/>
      <c r="AC555" s="217"/>
      <c r="AD555" s="217"/>
      <c r="AE555" s="217"/>
      <c r="AF555" s="217"/>
      <c r="AG555" s="217"/>
      <c r="AH555" s="217"/>
      <c r="AI555" s="217"/>
      <c r="AJ555" s="217"/>
      <c r="AK555" s="217"/>
      <c r="AL555" s="217"/>
      <c r="AM555" s="217"/>
      <c r="AN555" s="217"/>
      <c r="AO555" s="217"/>
      <c r="AP555" s="217"/>
    </row>
    <row r="556" spans="1:42" s="22" customFormat="1" ht="19.5" x14ac:dyDescent="0.25">
      <c r="A556" s="66" t="s">
        <v>1</v>
      </c>
      <c r="B556" s="183">
        <v>118858.5</v>
      </c>
      <c r="C556" s="183">
        <v>118858.5</v>
      </c>
      <c r="D556" s="183">
        <f>C556/B556*100</f>
        <v>100</v>
      </c>
      <c r="E556" s="183">
        <v>118858.5</v>
      </c>
      <c r="F556" s="183">
        <f>E556/B556*100</f>
        <v>100</v>
      </c>
      <c r="G556" s="183">
        <v>118858.5</v>
      </c>
      <c r="H556" s="183">
        <f>G556/B556*100</f>
        <v>100</v>
      </c>
      <c r="I556" s="183">
        <f t="shared" si="74"/>
        <v>0</v>
      </c>
      <c r="J556" s="391"/>
      <c r="K556" s="217"/>
      <c r="L556" s="217"/>
      <c r="M556" s="217"/>
      <c r="N556" s="217"/>
      <c r="O556" s="217"/>
      <c r="P556" s="217"/>
      <c r="Q556" s="217"/>
      <c r="R556" s="217"/>
      <c r="S556" s="217"/>
      <c r="T556" s="217"/>
      <c r="U556" s="217"/>
      <c r="V556" s="217"/>
      <c r="W556" s="217"/>
      <c r="X556" s="217"/>
      <c r="Y556" s="217"/>
      <c r="Z556" s="217"/>
      <c r="AA556" s="217"/>
      <c r="AB556" s="217"/>
      <c r="AC556" s="217"/>
      <c r="AD556" s="217"/>
      <c r="AE556" s="217"/>
      <c r="AF556" s="217"/>
      <c r="AG556" s="217"/>
      <c r="AH556" s="217"/>
      <c r="AI556" s="217"/>
      <c r="AJ556" s="217"/>
      <c r="AK556" s="217"/>
      <c r="AL556" s="217"/>
      <c r="AM556" s="217"/>
      <c r="AN556" s="217"/>
      <c r="AO556" s="217"/>
      <c r="AP556" s="217"/>
    </row>
    <row r="557" spans="1:42" s="22" customFormat="1" x14ac:dyDescent="0.25">
      <c r="A557" s="67" t="s">
        <v>2</v>
      </c>
      <c r="B557" s="184">
        <v>7586.7</v>
      </c>
      <c r="C557" s="184">
        <v>7586.7</v>
      </c>
      <c r="D557" s="184">
        <f>C557/B557*100</f>
        <v>100</v>
      </c>
      <c r="E557" s="184">
        <v>7586.7</v>
      </c>
      <c r="F557" s="184">
        <f>E557/B557*100</f>
        <v>100</v>
      </c>
      <c r="G557" s="184">
        <v>7586.7</v>
      </c>
      <c r="H557" s="184">
        <f>G557/B557*100</f>
        <v>100</v>
      </c>
      <c r="I557" s="184">
        <f t="shared" si="74"/>
        <v>0</v>
      </c>
      <c r="J557" s="391"/>
      <c r="K557" s="217"/>
      <c r="L557" s="217"/>
      <c r="M557" s="217"/>
      <c r="N557" s="217"/>
      <c r="O557" s="217"/>
      <c r="P557" s="217"/>
      <c r="Q557" s="217"/>
      <c r="R557" s="217"/>
      <c r="S557" s="217"/>
      <c r="T557" s="217"/>
      <c r="U557" s="217"/>
      <c r="V557" s="217"/>
      <c r="W557" s="217"/>
      <c r="X557" s="217"/>
      <c r="Y557" s="217"/>
      <c r="Z557" s="217"/>
      <c r="AA557" s="217"/>
      <c r="AB557" s="217"/>
      <c r="AC557" s="217"/>
      <c r="AD557" s="217"/>
      <c r="AE557" s="217"/>
      <c r="AF557" s="217"/>
      <c r="AG557" s="217"/>
      <c r="AH557" s="217"/>
      <c r="AI557" s="217"/>
      <c r="AJ557" s="217"/>
      <c r="AK557" s="217"/>
      <c r="AL557" s="217"/>
      <c r="AM557" s="217"/>
      <c r="AN557" s="217"/>
      <c r="AO557" s="217"/>
      <c r="AP557" s="217"/>
    </row>
    <row r="558" spans="1:42" s="22" customFormat="1" ht="19.5" customHeight="1" x14ac:dyDescent="0.25">
      <c r="A558" s="283" t="s">
        <v>3</v>
      </c>
      <c r="B558" s="184">
        <v>0</v>
      </c>
      <c r="C558" s="184">
        <v>0</v>
      </c>
      <c r="D558" s="184">
        <v>0</v>
      </c>
      <c r="E558" s="184">
        <v>0</v>
      </c>
      <c r="F558" s="184">
        <v>0</v>
      </c>
      <c r="G558" s="184">
        <v>0</v>
      </c>
      <c r="H558" s="184">
        <v>0</v>
      </c>
      <c r="I558" s="184">
        <f t="shared" si="74"/>
        <v>0</v>
      </c>
      <c r="J558" s="392"/>
      <c r="K558" s="217"/>
      <c r="L558" s="217"/>
      <c r="M558" s="217"/>
      <c r="N558" s="217"/>
      <c r="O558" s="217"/>
      <c r="P558" s="217"/>
      <c r="Q558" s="217"/>
      <c r="R558" s="217"/>
      <c r="S558" s="217"/>
      <c r="T558" s="217"/>
      <c r="U558" s="217"/>
      <c r="V558" s="217"/>
      <c r="W558" s="217"/>
      <c r="X558" s="217"/>
      <c r="Y558" s="217"/>
      <c r="Z558" s="217"/>
      <c r="AA558" s="217"/>
      <c r="AB558" s="217"/>
      <c r="AC558" s="217"/>
      <c r="AD558" s="217"/>
      <c r="AE558" s="217"/>
      <c r="AF558" s="217"/>
      <c r="AG558" s="217"/>
      <c r="AH558" s="217"/>
      <c r="AI558" s="217"/>
      <c r="AJ558" s="217"/>
      <c r="AK558" s="217"/>
      <c r="AL558" s="217"/>
      <c r="AM558" s="217"/>
      <c r="AN558" s="217"/>
      <c r="AO558" s="217"/>
      <c r="AP558" s="217"/>
    </row>
    <row r="559" spans="1:42" s="322" customFormat="1" hidden="1" x14ac:dyDescent="0.25">
      <c r="A559" s="423" t="s">
        <v>158</v>
      </c>
      <c r="B559" s="423"/>
      <c r="C559" s="423"/>
      <c r="D559" s="423"/>
      <c r="E559" s="423"/>
      <c r="F559" s="423"/>
      <c r="G559" s="423"/>
      <c r="H559" s="423"/>
      <c r="I559" s="423"/>
      <c r="J559" s="423"/>
      <c r="K559" s="321"/>
      <c r="L559" s="321"/>
      <c r="M559" s="321"/>
      <c r="N559" s="321"/>
      <c r="O559" s="321"/>
      <c r="P559" s="321"/>
      <c r="Q559" s="321"/>
      <c r="R559" s="321"/>
      <c r="S559" s="321"/>
      <c r="T559" s="321"/>
      <c r="U559" s="321"/>
      <c r="V559" s="321"/>
      <c r="W559" s="321"/>
      <c r="X559" s="321"/>
      <c r="Y559" s="321"/>
      <c r="Z559" s="321"/>
      <c r="AA559" s="321"/>
      <c r="AB559" s="321"/>
      <c r="AC559" s="321"/>
      <c r="AD559" s="321"/>
      <c r="AE559" s="321"/>
      <c r="AF559" s="321"/>
      <c r="AG559" s="321"/>
      <c r="AH559" s="321"/>
      <c r="AI559" s="321"/>
      <c r="AJ559" s="321"/>
      <c r="AK559" s="321"/>
      <c r="AL559" s="321"/>
      <c r="AM559" s="321"/>
      <c r="AN559" s="321"/>
      <c r="AO559" s="321"/>
      <c r="AP559" s="321"/>
    </row>
    <row r="560" spans="1:42" s="357" customFormat="1" hidden="1" x14ac:dyDescent="0.25">
      <c r="A560" s="376" t="s">
        <v>118</v>
      </c>
      <c r="B560" s="376"/>
      <c r="C560" s="376"/>
      <c r="D560" s="376"/>
      <c r="E560" s="376"/>
      <c r="F560" s="376"/>
      <c r="G560" s="376"/>
      <c r="H560" s="376"/>
      <c r="I560" s="376"/>
      <c r="J560" s="376"/>
      <c r="K560" s="356"/>
      <c r="L560" s="356"/>
      <c r="M560" s="356"/>
      <c r="N560" s="356"/>
      <c r="O560" s="356"/>
      <c r="P560" s="356"/>
      <c r="Q560" s="356"/>
      <c r="R560" s="356"/>
      <c r="S560" s="356"/>
      <c r="T560" s="356"/>
      <c r="U560" s="356"/>
      <c r="V560" s="356"/>
      <c r="W560" s="356"/>
      <c r="X560" s="356"/>
      <c r="Y560" s="356"/>
      <c r="Z560" s="356"/>
      <c r="AA560" s="356"/>
      <c r="AB560" s="356"/>
      <c r="AC560" s="356"/>
      <c r="AD560" s="356"/>
      <c r="AE560" s="356"/>
      <c r="AF560" s="356"/>
      <c r="AG560" s="356"/>
      <c r="AH560" s="356"/>
      <c r="AI560" s="356"/>
      <c r="AJ560" s="356"/>
      <c r="AK560" s="356"/>
      <c r="AL560" s="356"/>
      <c r="AM560" s="356"/>
      <c r="AN560" s="356"/>
      <c r="AO560" s="356"/>
      <c r="AP560" s="356"/>
    </row>
    <row r="561" spans="1:42" s="359" customFormat="1" hidden="1" x14ac:dyDescent="0.25">
      <c r="A561" s="428" t="s">
        <v>243</v>
      </c>
      <c r="B561" s="428"/>
      <c r="C561" s="428"/>
      <c r="D561" s="428"/>
      <c r="E561" s="428"/>
      <c r="F561" s="428"/>
      <c r="G561" s="428"/>
      <c r="H561" s="428"/>
      <c r="I561" s="428"/>
      <c r="J561" s="428"/>
      <c r="K561" s="358"/>
      <c r="L561" s="358"/>
      <c r="M561" s="358"/>
      <c r="N561" s="358"/>
      <c r="O561" s="358"/>
      <c r="P561" s="358"/>
      <c r="Q561" s="358"/>
      <c r="R561" s="358"/>
      <c r="S561" s="358"/>
      <c r="T561" s="358"/>
      <c r="U561" s="358"/>
      <c r="V561" s="358"/>
      <c r="W561" s="358"/>
      <c r="X561" s="358"/>
      <c r="Y561" s="358"/>
      <c r="Z561" s="358"/>
      <c r="AA561" s="358"/>
      <c r="AB561" s="358"/>
      <c r="AC561" s="358"/>
      <c r="AD561" s="358"/>
      <c r="AE561" s="358"/>
      <c r="AF561" s="358"/>
      <c r="AG561" s="358"/>
      <c r="AH561" s="358"/>
      <c r="AI561" s="358"/>
      <c r="AJ561" s="358"/>
      <c r="AK561" s="358"/>
      <c r="AL561" s="358"/>
      <c r="AM561" s="358"/>
      <c r="AN561" s="358"/>
      <c r="AO561" s="358"/>
      <c r="AP561" s="358"/>
    </row>
    <row r="562" spans="1:42" s="22" customFormat="1" ht="136.5" hidden="1" customHeight="1" x14ac:dyDescent="0.25">
      <c r="A562" s="271" t="s">
        <v>128</v>
      </c>
      <c r="B562" s="183">
        <f>SUM(B563:B566)</f>
        <v>0</v>
      </c>
      <c r="C562" s="183">
        <f>SUM(C563:C566)</f>
        <v>0</v>
      </c>
      <c r="D562" s="183" t="e">
        <f>C562/B562*100</f>
        <v>#DIV/0!</v>
      </c>
      <c r="E562" s="183">
        <f>SUM(E563:E566)</f>
        <v>0</v>
      </c>
      <c r="F562" s="183" t="e">
        <f>E562/B562*100</f>
        <v>#DIV/0!</v>
      </c>
      <c r="G562" s="183">
        <f>SUM(G563:G566)</f>
        <v>0</v>
      </c>
      <c r="H562" s="183" t="e">
        <f>G562/B562*100</f>
        <v>#DIV/0!</v>
      </c>
      <c r="I562" s="183">
        <f t="shared" ref="I562:I571" si="75">B562-G562</f>
        <v>0</v>
      </c>
      <c r="J562" s="429"/>
      <c r="K562" s="217"/>
      <c r="L562" s="217"/>
      <c r="M562" s="217"/>
      <c r="N562" s="217"/>
      <c r="O562" s="217"/>
      <c r="P562" s="217"/>
      <c r="Q562" s="217"/>
      <c r="R562" s="217"/>
      <c r="S562" s="217"/>
      <c r="T562" s="217"/>
      <c r="U562" s="217"/>
      <c r="V562" s="217"/>
      <c r="W562" s="217"/>
      <c r="X562" s="217"/>
      <c r="Y562" s="217"/>
      <c r="Z562" s="217"/>
      <c r="AA562" s="217"/>
      <c r="AB562" s="217"/>
      <c r="AC562" s="217"/>
      <c r="AD562" s="217"/>
      <c r="AE562" s="217"/>
      <c r="AF562" s="217"/>
      <c r="AG562" s="217"/>
      <c r="AH562" s="217"/>
      <c r="AI562" s="217"/>
      <c r="AJ562" s="217"/>
      <c r="AK562" s="217"/>
      <c r="AL562" s="217"/>
      <c r="AM562" s="217"/>
      <c r="AN562" s="217"/>
      <c r="AO562" s="217"/>
      <c r="AP562" s="217"/>
    </row>
    <row r="563" spans="1:42" s="22" customFormat="1" ht="19.5" hidden="1" x14ac:dyDescent="0.25">
      <c r="A563" s="58" t="s">
        <v>0</v>
      </c>
      <c r="B563" s="183">
        <v>0</v>
      </c>
      <c r="C563" s="183">
        <v>0</v>
      </c>
      <c r="D563" s="183">
        <v>0</v>
      </c>
      <c r="E563" s="183">
        <v>0</v>
      </c>
      <c r="F563" s="183">
        <v>0</v>
      </c>
      <c r="G563" s="183">
        <v>0</v>
      </c>
      <c r="H563" s="183">
        <v>0</v>
      </c>
      <c r="I563" s="183">
        <f t="shared" si="75"/>
        <v>0</v>
      </c>
      <c r="J563" s="391"/>
      <c r="K563" s="217"/>
      <c r="L563" s="217"/>
      <c r="M563" s="217"/>
      <c r="N563" s="217"/>
      <c r="O563" s="217"/>
      <c r="P563" s="217"/>
      <c r="Q563" s="217"/>
      <c r="R563" s="217"/>
      <c r="S563" s="217"/>
      <c r="T563" s="217"/>
      <c r="U563" s="217"/>
      <c r="V563" s="217"/>
      <c r="W563" s="217"/>
      <c r="X563" s="217"/>
      <c r="Y563" s="217"/>
      <c r="Z563" s="217"/>
      <c r="AA563" s="217"/>
      <c r="AB563" s="217"/>
      <c r="AC563" s="217"/>
      <c r="AD563" s="217"/>
      <c r="AE563" s="217"/>
      <c r="AF563" s="217"/>
      <c r="AG563" s="217"/>
      <c r="AH563" s="217"/>
      <c r="AI563" s="217"/>
      <c r="AJ563" s="217"/>
      <c r="AK563" s="217"/>
      <c r="AL563" s="217"/>
      <c r="AM563" s="217"/>
      <c r="AN563" s="217"/>
      <c r="AO563" s="217"/>
      <c r="AP563" s="217"/>
    </row>
    <row r="564" spans="1:42" s="22" customFormat="1" ht="19.5" hidden="1" x14ac:dyDescent="0.25">
      <c r="A564" s="58" t="s">
        <v>1</v>
      </c>
      <c r="B564" s="183">
        <v>0</v>
      </c>
      <c r="C564" s="183">
        <v>0</v>
      </c>
      <c r="D564" s="183" t="e">
        <f>C564/B564*100</f>
        <v>#DIV/0!</v>
      </c>
      <c r="E564" s="183">
        <v>0</v>
      </c>
      <c r="F564" s="183" t="e">
        <f>E564/B564*100</f>
        <v>#DIV/0!</v>
      </c>
      <c r="G564" s="183">
        <v>0</v>
      </c>
      <c r="H564" s="183" t="e">
        <f>G564/B564*100</f>
        <v>#DIV/0!</v>
      </c>
      <c r="I564" s="183">
        <f t="shared" si="75"/>
        <v>0</v>
      </c>
      <c r="J564" s="391"/>
      <c r="K564" s="217"/>
      <c r="L564" s="217"/>
      <c r="M564" s="217"/>
      <c r="N564" s="217"/>
      <c r="O564" s="217"/>
      <c r="P564" s="217"/>
      <c r="Q564" s="217"/>
      <c r="R564" s="217"/>
      <c r="S564" s="217"/>
      <c r="T564" s="217"/>
      <c r="U564" s="217"/>
      <c r="V564" s="217"/>
      <c r="W564" s="217"/>
      <c r="X564" s="217"/>
      <c r="Y564" s="217"/>
      <c r="Z564" s="217"/>
      <c r="AA564" s="217"/>
      <c r="AB564" s="217"/>
      <c r="AC564" s="217"/>
      <c r="AD564" s="217"/>
      <c r="AE564" s="217"/>
      <c r="AF564" s="217"/>
      <c r="AG564" s="217"/>
      <c r="AH564" s="217"/>
      <c r="AI564" s="217"/>
      <c r="AJ564" s="217"/>
      <c r="AK564" s="217"/>
      <c r="AL564" s="217"/>
      <c r="AM564" s="217"/>
      <c r="AN564" s="217"/>
      <c r="AO564" s="217"/>
      <c r="AP564" s="217"/>
    </row>
    <row r="565" spans="1:42" s="22" customFormat="1" hidden="1" x14ac:dyDescent="0.25">
      <c r="A565" s="60" t="s">
        <v>2</v>
      </c>
      <c r="B565" s="184">
        <v>0</v>
      </c>
      <c r="C565" s="184">
        <v>0</v>
      </c>
      <c r="D565" s="184">
        <v>0</v>
      </c>
      <c r="E565" s="184">
        <v>0</v>
      </c>
      <c r="F565" s="184">
        <v>0</v>
      </c>
      <c r="G565" s="184">
        <v>0</v>
      </c>
      <c r="H565" s="184">
        <v>0</v>
      </c>
      <c r="I565" s="184">
        <f t="shared" si="75"/>
        <v>0</v>
      </c>
      <c r="J565" s="391"/>
      <c r="K565" s="217"/>
      <c r="L565" s="217"/>
      <c r="M565" s="217"/>
      <c r="N565" s="217"/>
      <c r="O565" s="217"/>
      <c r="P565" s="217"/>
      <c r="Q565" s="217"/>
      <c r="R565" s="217"/>
      <c r="S565" s="217"/>
      <c r="T565" s="217"/>
      <c r="U565" s="217"/>
      <c r="V565" s="217"/>
      <c r="W565" s="217"/>
      <c r="X565" s="217"/>
      <c r="Y565" s="217"/>
      <c r="Z565" s="217"/>
      <c r="AA565" s="217"/>
      <c r="AB565" s="217"/>
      <c r="AC565" s="217"/>
      <c r="AD565" s="217"/>
      <c r="AE565" s="217"/>
      <c r="AF565" s="217"/>
      <c r="AG565" s="217"/>
      <c r="AH565" s="217"/>
      <c r="AI565" s="217"/>
      <c r="AJ565" s="217"/>
      <c r="AK565" s="217"/>
      <c r="AL565" s="217"/>
      <c r="AM565" s="217"/>
      <c r="AN565" s="217"/>
      <c r="AO565" s="217"/>
      <c r="AP565" s="217"/>
    </row>
    <row r="566" spans="1:42" s="22" customFormat="1" hidden="1" x14ac:dyDescent="0.25">
      <c r="A566" s="60" t="s">
        <v>3</v>
      </c>
      <c r="B566" s="184">
        <v>0</v>
      </c>
      <c r="C566" s="184">
        <v>0</v>
      </c>
      <c r="D566" s="184">
        <v>0</v>
      </c>
      <c r="E566" s="184">
        <v>0</v>
      </c>
      <c r="F566" s="184">
        <v>0</v>
      </c>
      <c r="G566" s="184">
        <v>0</v>
      </c>
      <c r="H566" s="184">
        <v>0</v>
      </c>
      <c r="I566" s="184">
        <f t="shared" si="75"/>
        <v>0</v>
      </c>
      <c r="J566" s="392"/>
      <c r="K566" s="217"/>
      <c r="L566" s="217"/>
      <c r="M566" s="217"/>
      <c r="N566" s="217"/>
      <c r="O566" s="217"/>
      <c r="P566" s="217"/>
      <c r="Q566" s="217"/>
      <c r="R566" s="217"/>
      <c r="S566" s="217"/>
      <c r="T566" s="217"/>
      <c r="U566" s="217"/>
      <c r="V566" s="217"/>
      <c r="W566" s="217"/>
      <c r="X566" s="217"/>
      <c r="Y566" s="217"/>
      <c r="Z566" s="217"/>
      <c r="AA566" s="217"/>
      <c r="AB566" s="217"/>
      <c r="AC566" s="217"/>
      <c r="AD566" s="217"/>
      <c r="AE566" s="217"/>
      <c r="AF566" s="217"/>
      <c r="AG566" s="217"/>
      <c r="AH566" s="217"/>
      <c r="AI566" s="217"/>
      <c r="AJ566" s="217"/>
      <c r="AK566" s="217"/>
      <c r="AL566" s="217"/>
      <c r="AM566" s="217"/>
      <c r="AN566" s="217"/>
      <c r="AO566" s="217"/>
      <c r="AP566" s="217"/>
    </row>
    <row r="567" spans="1:42" s="22" customFormat="1" ht="197.25" hidden="1" customHeight="1" x14ac:dyDescent="0.25">
      <c r="A567" s="271" t="s">
        <v>129</v>
      </c>
      <c r="B567" s="183">
        <f>SUM(B568:B571)</f>
        <v>0</v>
      </c>
      <c r="C567" s="183">
        <f>SUM(C568:C571)</f>
        <v>0</v>
      </c>
      <c r="D567" s="183" t="e">
        <f>C567/B567*100</f>
        <v>#DIV/0!</v>
      </c>
      <c r="E567" s="183">
        <f>SUM(E568:E571)</f>
        <v>0</v>
      </c>
      <c r="F567" s="183" t="e">
        <f>E567/B567*100</f>
        <v>#DIV/0!</v>
      </c>
      <c r="G567" s="183">
        <f>SUM(G568:G571)</f>
        <v>0</v>
      </c>
      <c r="H567" s="183" t="e">
        <f>G567/B567*100</f>
        <v>#DIV/0!</v>
      </c>
      <c r="I567" s="183">
        <f t="shared" si="75"/>
        <v>0</v>
      </c>
      <c r="J567" s="390"/>
      <c r="K567" s="217"/>
      <c r="L567" s="217"/>
      <c r="M567" s="217"/>
      <c r="N567" s="217"/>
      <c r="O567" s="217"/>
      <c r="P567" s="217"/>
      <c r="Q567" s="217"/>
      <c r="R567" s="217"/>
      <c r="S567" s="217"/>
      <c r="T567" s="217"/>
      <c r="U567" s="217"/>
      <c r="V567" s="217"/>
      <c r="W567" s="217"/>
      <c r="X567" s="217"/>
      <c r="Y567" s="217"/>
      <c r="Z567" s="217"/>
      <c r="AA567" s="217"/>
      <c r="AB567" s="217"/>
      <c r="AC567" s="217"/>
      <c r="AD567" s="217"/>
      <c r="AE567" s="217"/>
      <c r="AF567" s="217"/>
      <c r="AG567" s="217"/>
      <c r="AH567" s="217"/>
      <c r="AI567" s="217"/>
      <c r="AJ567" s="217"/>
      <c r="AK567" s="217"/>
      <c r="AL567" s="217"/>
      <c r="AM567" s="217"/>
      <c r="AN567" s="217"/>
      <c r="AO567" s="217"/>
      <c r="AP567" s="217"/>
    </row>
    <row r="568" spans="1:42" s="22" customFormat="1" ht="19.5" hidden="1" x14ac:dyDescent="0.25">
      <c r="A568" s="58" t="s">
        <v>0</v>
      </c>
      <c r="B568" s="183">
        <v>0</v>
      </c>
      <c r="C568" s="183">
        <v>0</v>
      </c>
      <c r="D568" s="183">
        <v>0</v>
      </c>
      <c r="E568" s="183">
        <v>0</v>
      </c>
      <c r="F568" s="183">
        <v>0</v>
      </c>
      <c r="G568" s="183">
        <v>0</v>
      </c>
      <c r="H568" s="183">
        <v>0</v>
      </c>
      <c r="I568" s="183">
        <f t="shared" si="75"/>
        <v>0</v>
      </c>
      <c r="J568" s="391"/>
      <c r="K568" s="217"/>
      <c r="L568" s="217"/>
      <c r="M568" s="217"/>
      <c r="N568" s="217"/>
      <c r="O568" s="217"/>
      <c r="P568" s="217"/>
      <c r="Q568" s="217"/>
      <c r="R568" s="217"/>
      <c r="S568" s="217"/>
      <c r="T568" s="217"/>
      <c r="U568" s="217"/>
      <c r="V568" s="217"/>
      <c r="W568" s="217"/>
      <c r="X568" s="217"/>
      <c r="Y568" s="217"/>
      <c r="Z568" s="217"/>
      <c r="AA568" s="217"/>
      <c r="AB568" s="217"/>
      <c r="AC568" s="217"/>
      <c r="AD568" s="217"/>
      <c r="AE568" s="217"/>
      <c r="AF568" s="217"/>
      <c r="AG568" s="217"/>
      <c r="AH568" s="217"/>
      <c r="AI568" s="217"/>
      <c r="AJ568" s="217"/>
      <c r="AK568" s="217"/>
      <c r="AL568" s="217"/>
      <c r="AM568" s="217"/>
      <c r="AN568" s="217"/>
      <c r="AO568" s="217"/>
      <c r="AP568" s="217"/>
    </row>
    <row r="569" spans="1:42" s="22" customFormat="1" ht="19.5" hidden="1" x14ac:dyDescent="0.25">
      <c r="A569" s="58" t="s">
        <v>1</v>
      </c>
      <c r="B569" s="183">
        <v>0</v>
      </c>
      <c r="C569" s="183">
        <v>0</v>
      </c>
      <c r="D569" s="183" t="e">
        <f>C569/B569*100</f>
        <v>#DIV/0!</v>
      </c>
      <c r="E569" s="183">
        <v>0</v>
      </c>
      <c r="F569" s="183">
        <v>0</v>
      </c>
      <c r="G569" s="183">
        <v>0</v>
      </c>
      <c r="H569" s="183">
        <v>0</v>
      </c>
      <c r="I569" s="183">
        <f t="shared" si="75"/>
        <v>0</v>
      </c>
      <c r="J569" s="391"/>
      <c r="K569" s="217"/>
      <c r="L569" s="217"/>
      <c r="M569" s="217"/>
      <c r="N569" s="217"/>
      <c r="O569" s="217"/>
      <c r="P569" s="217"/>
      <c r="Q569" s="217"/>
      <c r="R569" s="217"/>
      <c r="S569" s="217"/>
      <c r="T569" s="217"/>
      <c r="U569" s="217"/>
      <c r="V569" s="217"/>
      <c r="W569" s="217"/>
      <c r="X569" s="217"/>
      <c r="Y569" s="217"/>
      <c r="Z569" s="217"/>
      <c r="AA569" s="217"/>
      <c r="AB569" s="217"/>
      <c r="AC569" s="217"/>
      <c r="AD569" s="217"/>
      <c r="AE569" s="217"/>
      <c r="AF569" s="217"/>
      <c r="AG569" s="217"/>
      <c r="AH569" s="217"/>
      <c r="AI569" s="217"/>
      <c r="AJ569" s="217"/>
      <c r="AK569" s="217"/>
      <c r="AL569" s="217"/>
      <c r="AM569" s="217"/>
      <c r="AN569" s="217"/>
      <c r="AO569" s="217"/>
      <c r="AP569" s="217"/>
    </row>
    <row r="570" spans="1:42" s="22" customFormat="1" hidden="1" x14ac:dyDescent="0.25">
      <c r="A570" s="60" t="s">
        <v>2</v>
      </c>
      <c r="B570" s="184">
        <v>0</v>
      </c>
      <c r="C570" s="184">
        <v>0</v>
      </c>
      <c r="D570" s="184">
        <v>0</v>
      </c>
      <c r="E570" s="184">
        <v>0</v>
      </c>
      <c r="F570" s="184">
        <v>0</v>
      </c>
      <c r="G570" s="184">
        <v>0</v>
      </c>
      <c r="H570" s="184">
        <v>0</v>
      </c>
      <c r="I570" s="184">
        <f t="shared" si="75"/>
        <v>0</v>
      </c>
      <c r="J570" s="391"/>
      <c r="K570" s="217"/>
      <c r="L570" s="217"/>
      <c r="M570" s="217"/>
      <c r="N570" s="217"/>
      <c r="O570" s="217"/>
      <c r="P570" s="217"/>
      <c r="Q570" s="217"/>
      <c r="R570" s="217"/>
      <c r="S570" s="217"/>
      <c r="T570" s="217"/>
      <c r="U570" s="217"/>
      <c r="V570" s="217"/>
      <c r="W570" s="217"/>
      <c r="X570" s="217"/>
      <c r="Y570" s="217"/>
      <c r="Z570" s="217"/>
      <c r="AA570" s="217"/>
      <c r="AB570" s="217"/>
      <c r="AC570" s="217"/>
      <c r="AD570" s="217"/>
      <c r="AE570" s="217"/>
      <c r="AF570" s="217"/>
      <c r="AG570" s="217"/>
      <c r="AH570" s="217"/>
      <c r="AI570" s="217"/>
      <c r="AJ570" s="217"/>
      <c r="AK570" s="217"/>
      <c r="AL570" s="217"/>
      <c r="AM570" s="217"/>
      <c r="AN570" s="217"/>
      <c r="AO570" s="217"/>
      <c r="AP570" s="217"/>
    </row>
    <row r="571" spans="1:42" s="22" customFormat="1" hidden="1" x14ac:dyDescent="0.25">
      <c r="A571" s="60" t="s">
        <v>3</v>
      </c>
      <c r="B571" s="184">
        <v>0</v>
      </c>
      <c r="C571" s="184">
        <v>0</v>
      </c>
      <c r="D571" s="184">
        <v>0</v>
      </c>
      <c r="E571" s="184">
        <v>0</v>
      </c>
      <c r="F571" s="184">
        <v>0</v>
      </c>
      <c r="G571" s="184">
        <v>0</v>
      </c>
      <c r="H571" s="184">
        <v>0</v>
      </c>
      <c r="I571" s="184">
        <f t="shared" si="75"/>
        <v>0</v>
      </c>
      <c r="J571" s="392"/>
      <c r="K571" s="217"/>
      <c r="L571" s="217"/>
      <c r="M571" s="217"/>
      <c r="N571" s="217"/>
      <c r="O571" s="217"/>
      <c r="P571" s="217"/>
      <c r="Q571" s="217"/>
      <c r="R571" s="217"/>
      <c r="S571" s="217"/>
      <c r="T571" s="217"/>
      <c r="U571" s="217"/>
      <c r="V571" s="217"/>
      <c r="W571" s="217"/>
      <c r="X571" s="217"/>
      <c r="Y571" s="217"/>
      <c r="Z571" s="217"/>
      <c r="AA571" s="217"/>
      <c r="AB571" s="217"/>
      <c r="AC571" s="217"/>
      <c r="AD571" s="217"/>
      <c r="AE571" s="217"/>
      <c r="AF571" s="217"/>
      <c r="AG571" s="217"/>
      <c r="AH571" s="217"/>
      <c r="AI571" s="217"/>
      <c r="AJ571" s="217"/>
      <c r="AK571" s="217"/>
      <c r="AL571" s="217"/>
      <c r="AM571" s="217"/>
      <c r="AN571" s="217"/>
      <c r="AO571" s="217"/>
      <c r="AP571" s="217"/>
    </row>
    <row r="572" spans="1:42" s="322" customFormat="1" hidden="1" x14ac:dyDescent="0.25">
      <c r="A572" s="423" t="s">
        <v>158</v>
      </c>
      <c r="B572" s="423"/>
      <c r="C572" s="423"/>
      <c r="D572" s="423"/>
      <c r="E572" s="423"/>
      <c r="F572" s="423"/>
      <c r="G572" s="423"/>
      <c r="H572" s="423"/>
      <c r="I572" s="423"/>
      <c r="J572" s="423"/>
      <c r="K572" s="321"/>
      <c r="L572" s="321"/>
      <c r="M572" s="321"/>
      <c r="N572" s="321"/>
      <c r="O572" s="321"/>
      <c r="P572" s="321"/>
      <c r="Q572" s="321"/>
      <c r="R572" s="321"/>
      <c r="S572" s="321"/>
      <c r="T572" s="321"/>
      <c r="U572" s="321"/>
      <c r="V572" s="321"/>
      <c r="W572" s="321"/>
      <c r="X572" s="321"/>
      <c r="Y572" s="321"/>
      <c r="Z572" s="321"/>
      <c r="AA572" s="321"/>
      <c r="AB572" s="321"/>
      <c r="AC572" s="321"/>
      <c r="AD572" s="321"/>
      <c r="AE572" s="321"/>
      <c r="AF572" s="321"/>
      <c r="AG572" s="321"/>
      <c r="AH572" s="321"/>
      <c r="AI572" s="321"/>
      <c r="AJ572" s="321"/>
      <c r="AK572" s="321"/>
      <c r="AL572" s="321"/>
      <c r="AM572" s="321"/>
      <c r="AN572" s="321"/>
      <c r="AO572" s="321"/>
      <c r="AP572" s="321"/>
    </row>
    <row r="573" spans="1:42" s="357" customFormat="1" hidden="1" x14ac:dyDescent="0.25">
      <c r="A573" s="376" t="s">
        <v>130</v>
      </c>
      <c r="B573" s="376"/>
      <c r="C573" s="376"/>
      <c r="D573" s="376"/>
      <c r="E573" s="376"/>
      <c r="F573" s="376"/>
      <c r="G573" s="376"/>
      <c r="H573" s="376"/>
      <c r="I573" s="376"/>
      <c r="J573" s="376"/>
      <c r="K573" s="356"/>
      <c r="L573" s="356"/>
      <c r="M573" s="356"/>
      <c r="N573" s="356"/>
      <c r="O573" s="356"/>
      <c r="P573" s="356"/>
      <c r="Q573" s="356"/>
      <c r="R573" s="356"/>
      <c r="S573" s="356"/>
      <c r="T573" s="356"/>
      <c r="U573" s="356"/>
      <c r="V573" s="356"/>
      <c r="W573" s="356"/>
      <c r="X573" s="356"/>
      <c r="Y573" s="356"/>
      <c r="Z573" s="356"/>
      <c r="AA573" s="356"/>
      <c r="AB573" s="356"/>
      <c r="AC573" s="356"/>
      <c r="AD573" s="356"/>
      <c r="AE573" s="356"/>
      <c r="AF573" s="356"/>
      <c r="AG573" s="356"/>
      <c r="AH573" s="356"/>
      <c r="AI573" s="356"/>
      <c r="AJ573" s="356"/>
      <c r="AK573" s="356"/>
      <c r="AL573" s="356"/>
      <c r="AM573" s="356"/>
      <c r="AN573" s="356"/>
      <c r="AO573" s="356"/>
      <c r="AP573" s="356"/>
    </row>
    <row r="574" spans="1:42" s="359" customFormat="1" hidden="1" x14ac:dyDescent="0.25">
      <c r="A574" s="428" t="s">
        <v>243</v>
      </c>
      <c r="B574" s="428"/>
      <c r="C574" s="428"/>
      <c r="D574" s="428"/>
      <c r="E574" s="428"/>
      <c r="F574" s="428"/>
      <c r="G574" s="428"/>
      <c r="H574" s="428"/>
      <c r="I574" s="428"/>
      <c r="J574" s="428"/>
      <c r="K574" s="358"/>
      <c r="L574" s="358"/>
      <c r="M574" s="358"/>
      <c r="N574" s="358"/>
      <c r="O574" s="358"/>
      <c r="P574" s="358"/>
      <c r="Q574" s="358"/>
      <c r="R574" s="358"/>
      <c r="S574" s="358"/>
      <c r="T574" s="358"/>
      <c r="U574" s="358"/>
      <c r="V574" s="358"/>
      <c r="W574" s="358"/>
      <c r="X574" s="358"/>
      <c r="Y574" s="358"/>
      <c r="Z574" s="358"/>
      <c r="AA574" s="358"/>
      <c r="AB574" s="358"/>
      <c r="AC574" s="358"/>
      <c r="AD574" s="358"/>
      <c r="AE574" s="358"/>
      <c r="AF574" s="358"/>
      <c r="AG574" s="358"/>
      <c r="AH574" s="358"/>
      <c r="AI574" s="358"/>
      <c r="AJ574" s="358"/>
      <c r="AK574" s="358"/>
      <c r="AL574" s="358"/>
      <c r="AM574" s="358"/>
      <c r="AN574" s="358"/>
      <c r="AO574" s="358"/>
      <c r="AP574" s="358"/>
    </row>
    <row r="575" spans="1:42" s="22" customFormat="1" ht="177.75" hidden="1" customHeight="1" x14ac:dyDescent="0.25">
      <c r="A575" s="271" t="s">
        <v>131</v>
      </c>
      <c r="B575" s="183">
        <f>SUM(B576:B579)</f>
        <v>0</v>
      </c>
      <c r="C575" s="183">
        <f>SUM(C576:C579)</f>
        <v>0</v>
      </c>
      <c r="D575" s="183" t="e">
        <f>C575/B575*100</f>
        <v>#DIV/0!</v>
      </c>
      <c r="E575" s="183">
        <f>SUM(E576:E579)</f>
        <v>0</v>
      </c>
      <c r="F575" s="183" t="e">
        <f>E575/B575*100</f>
        <v>#DIV/0!</v>
      </c>
      <c r="G575" s="183">
        <f>SUM(G576:G579)</f>
        <v>0</v>
      </c>
      <c r="H575" s="183" t="e">
        <f>G575/B575*100</f>
        <v>#DIV/0!</v>
      </c>
      <c r="I575" s="183">
        <f t="shared" ref="I575:I584" si="76">B575-G575</f>
        <v>0</v>
      </c>
      <c r="J575" s="429"/>
      <c r="K575" s="217"/>
      <c r="L575" s="217"/>
      <c r="M575" s="217"/>
      <c r="N575" s="217"/>
      <c r="O575" s="217"/>
      <c r="P575" s="217"/>
      <c r="Q575" s="217"/>
      <c r="R575" s="217"/>
      <c r="S575" s="217"/>
      <c r="T575" s="217"/>
      <c r="U575" s="217"/>
      <c r="V575" s="217"/>
      <c r="W575" s="217"/>
      <c r="X575" s="217"/>
      <c r="Y575" s="217"/>
      <c r="Z575" s="217"/>
      <c r="AA575" s="217"/>
      <c r="AB575" s="217"/>
      <c r="AC575" s="217"/>
      <c r="AD575" s="217"/>
      <c r="AE575" s="217"/>
      <c r="AF575" s="217"/>
      <c r="AG575" s="217"/>
      <c r="AH575" s="217"/>
      <c r="AI575" s="217"/>
      <c r="AJ575" s="217"/>
      <c r="AK575" s="217"/>
      <c r="AL575" s="217"/>
      <c r="AM575" s="217"/>
      <c r="AN575" s="217"/>
      <c r="AO575" s="217"/>
      <c r="AP575" s="217"/>
    </row>
    <row r="576" spans="1:42" s="22" customFormat="1" ht="19.5" hidden="1" x14ac:dyDescent="0.25">
      <c r="A576" s="58" t="s">
        <v>0</v>
      </c>
      <c r="B576" s="183">
        <v>0</v>
      </c>
      <c r="C576" s="183">
        <v>0</v>
      </c>
      <c r="D576" s="183">
        <v>0</v>
      </c>
      <c r="E576" s="183">
        <v>0</v>
      </c>
      <c r="F576" s="183">
        <v>0</v>
      </c>
      <c r="G576" s="183">
        <v>0</v>
      </c>
      <c r="H576" s="183">
        <v>0</v>
      </c>
      <c r="I576" s="183">
        <f t="shared" si="76"/>
        <v>0</v>
      </c>
      <c r="J576" s="391"/>
      <c r="K576" s="217"/>
      <c r="L576" s="217"/>
      <c r="M576" s="217"/>
      <c r="N576" s="217"/>
      <c r="O576" s="217"/>
      <c r="P576" s="217"/>
      <c r="Q576" s="217"/>
      <c r="R576" s="217"/>
      <c r="S576" s="217"/>
      <c r="T576" s="217"/>
      <c r="U576" s="217"/>
      <c r="V576" s="217"/>
      <c r="W576" s="217"/>
      <c r="X576" s="217"/>
      <c r="Y576" s="217"/>
      <c r="Z576" s="217"/>
      <c r="AA576" s="217"/>
      <c r="AB576" s="217"/>
      <c r="AC576" s="217"/>
      <c r="AD576" s="217"/>
      <c r="AE576" s="217"/>
      <c r="AF576" s="217"/>
      <c r="AG576" s="217"/>
      <c r="AH576" s="217"/>
      <c r="AI576" s="217"/>
      <c r="AJ576" s="217"/>
      <c r="AK576" s="217"/>
      <c r="AL576" s="217"/>
      <c r="AM576" s="217"/>
      <c r="AN576" s="217"/>
      <c r="AO576" s="217"/>
      <c r="AP576" s="217"/>
    </row>
    <row r="577" spans="1:42" s="22" customFormat="1" ht="19.5" hidden="1" x14ac:dyDescent="0.25">
      <c r="A577" s="58" t="s">
        <v>1</v>
      </c>
      <c r="B577" s="183">
        <v>0</v>
      </c>
      <c r="C577" s="183">
        <v>0</v>
      </c>
      <c r="D577" s="183" t="e">
        <f>C577/B577*100</f>
        <v>#DIV/0!</v>
      </c>
      <c r="E577" s="183">
        <v>0</v>
      </c>
      <c r="F577" s="183" t="e">
        <f>E577/B577*100</f>
        <v>#DIV/0!</v>
      </c>
      <c r="G577" s="183">
        <v>0</v>
      </c>
      <c r="H577" s="183" t="e">
        <f>G577/B577*100</f>
        <v>#DIV/0!</v>
      </c>
      <c r="I577" s="183">
        <f t="shared" si="76"/>
        <v>0</v>
      </c>
      <c r="J577" s="391"/>
      <c r="K577" s="217"/>
      <c r="L577" s="217"/>
      <c r="M577" s="217"/>
      <c r="N577" s="217"/>
      <c r="O577" s="217"/>
      <c r="P577" s="217"/>
      <c r="Q577" s="217"/>
      <c r="R577" s="217"/>
      <c r="S577" s="217"/>
      <c r="T577" s="217"/>
      <c r="U577" s="217"/>
      <c r="V577" s="217"/>
      <c r="W577" s="217"/>
      <c r="X577" s="217"/>
      <c r="Y577" s="217"/>
      <c r="Z577" s="217"/>
      <c r="AA577" s="217"/>
      <c r="AB577" s="217"/>
      <c r="AC577" s="217"/>
      <c r="AD577" s="217"/>
      <c r="AE577" s="217"/>
      <c r="AF577" s="217"/>
      <c r="AG577" s="217"/>
      <c r="AH577" s="217"/>
      <c r="AI577" s="217"/>
      <c r="AJ577" s="217"/>
      <c r="AK577" s="217"/>
      <c r="AL577" s="217"/>
      <c r="AM577" s="217"/>
      <c r="AN577" s="217"/>
      <c r="AO577" s="217"/>
      <c r="AP577" s="217"/>
    </row>
    <row r="578" spans="1:42" s="22" customFormat="1" hidden="1" x14ac:dyDescent="0.25">
      <c r="A578" s="60" t="s">
        <v>2</v>
      </c>
      <c r="B578" s="184">
        <v>0</v>
      </c>
      <c r="C578" s="184">
        <v>0</v>
      </c>
      <c r="D578" s="184">
        <v>0</v>
      </c>
      <c r="E578" s="184">
        <v>0</v>
      </c>
      <c r="F578" s="184">
        <v>0</v>
      </c>
      <c r="G578" s="184">
        <v>0</v>
      </c>
      <c r="H578" s="184">
        <v>0</v>
      </c>
      <c r="I578" s="184">
        <f t="shared" si="76"/>
        <v>0</v>
      </c>
      <c r="J578" s="391"/>
      <c r="K578" s="217"/>
      <c r="L578" s="217"/>
      <c r="M578" s="217"/>
      <c r="N578" s="217"/>
      <c r="O578" s="217"/>
      <c r="P578" s="217"/>
      <c r="Q578" s="217"/>
      <c r="R578" s="217"/>
      <c r="S578" s="217"/>
      <c r="T578" s="217"/>
      <c r="U578" s="217"/>
      <c r="V578" s="217"/>
      <c r="W578" s="217"/>
      <c r="X578" s="217"/>
      <c r="Y578" s="217"/>
      <c r="Z578" s="217"/>
      <c r="AA578" s="217"/>
      <c r="AB578" s="217"/>
      <c r="AC578" s="217"/>
      <c r="AD578" s="217"/>
      <c r="AE578" s="217"/>
      <c r="AF578" s="217"/>
      <c r="AG578" s="217"/>
      <c r="AH578" s="217"/>
      <c r="AI578" s="217"/>
      <c r="AJ578" s="217"/>
      <c r="AK578" s="217"/>
      <c r="AL578" s="217"/>
      <c r="AM578" s="217"/>
      <c r="AN578" s="217"/>
      <c r="AO578" s="217"/>
      <c r="AP578" s="217"/>
    </row>
    <row r="579" spans="1:42" s="22" customFormat="1" hidden="1" x14ac:dyDescent="0.25">
      <c r="A579" s="60" t="s">
        <v>3</v>
      </c>
      <c r="B579" s="184">
        <v>0</v>
      </c>
      <c r="C579" s="184">
        <v>0</v>
      </c>
      <c r="D579" s="184">
        <v>0</v>
      </c>
      <c r="E579" s="184">
        <v>0</v>
      </c>
      <c r="F579" s="184">
        <v>0</v>
      </c>
      <c r="G579" s="184">
        <v>0</v>
      </c>
      <c r="H579" s="184">
        <v>0</v>
      </c>
      <c r="I579" s="184">
        <f t="shared" si="76"/>
        <v>0</v>
      </c>
      <c r="J579" s="392"/>
      <c r="K579" s="217"/>
      <c r="L579" s="217"/>
      <c r="M579" s="217"/>
      <c r="N579" s="217"/>
      <c r="O579" s="217"/>
      <c r="P579" s="217"/>
      <c r="Q579" s="217"/>
      <c r="R579" s="217"/>
      <c r="S579" s="217"/>
      <c r="T579" s="217"/>
      <c r="U579" s="217"/>
      <c r="V579" s="217"/>
      <c r="W579" s="217"/>
      <c r="X579" s="217"/>
      <c r="Y579" s="217"/>
      <c r="Z579" s="217"/>
      <c r="AA579" s="217"/>
      <c r="AB579" s="217"/>
      <c r="AC579" s="217"/>
      <c r="AD579" s="217"/>
      <c r="AE579" s="217"/>
      <c r="AF579" s="217"/>
      <c r="AG579" s="217"/>
      <c r="AH579" s="217"/>
      <c r="AI579" s="217"/>
      <c r="AJ579" s="217"/>
      <c r="AK579" s="217"/>
      <c r="AL579" s="217"/>
      <c r="AM579" s="217"/>
      <c r="AN579" s="217"/>
      <c r="AO579" s="217"/>
      <c r="AP579" s="217"/>
    </row>
    <row r="580" spans="1:42" s="22" customFormat="1" ht="195.75" hidden="1" customHeight="1" x14ac:dyDescent="0.25">
      <c r="A580" s="271" t="s">
        <v>132</v>
      </c>
      <c r="B580" s="183">
        <f>SUM(B581:B584)</f>
        <v>0</v>
      </c>
      <c r="C580" s="183">
        <f>SUM(C581:C584)</f>
        <v>0</v>
      </c>
      <c r="D580" s="183" t="e">
        <f>C580/B580*100</f>
        <v>#DIV/0!</v>
      </c>
      <c r="E580" s="183">
        <f>SUM(E581:E584)</f>
        <v>0</v>
      </c>
      <c r="F580" s="183" t="e">
        <f>E580/B580*100</f>
        <v>#DIV/0!</v>
      </c>
      <c r="G580" s="183">
        <f>SUM(G581:G584)</f>
        <v>0</v>
      </c>
      <c r="H580" s="183" t="e">
        <f>G580/B580*100</f>
        <v>#DIV/0!</v>
      </c>
      <c r="I580" s="183">
        <f t="shared" si="76"/>
        <v>0</v>
      </c>
      <c r="J580" s="390"/>
      <c r="K580" s="217"/>
      <c r="L580" s="217"/>
      <c r="M580" s="217"/>
      <c r="N580" s="217"/>
      <c r="O580" s="217"/>
      <c r="P580" s="217"/>
      <c r="Q580" s="217"/>
      <c r="R580" s="217"/>
      <c r="S580" s="217"/>
      <c r="T580" s="217"/>
      <c r="U580" s="217"/>
      <c r="V580" s="217"/>
      <c r="W580" s="217"/>
      <c r="X580" s="217"/>
      <c r="Y580" s="217"/>
      <c r="Z580" s="217"/>
      <c r="AA580" s="217"/>
      <c r="AB580" s="217"/>
      <c r="AC580" s="217"/>
      <c r="AD580" s="217"/>
      <c r="AE580" s="217"/>
      <c r="AF580" s="217"/>
      <c r="AG580" s="217"/>
      <c r="AH580" s="217"/>
      <c r="AI580" s="217"/>
      <c r="AJ580" s="217"/>
      <c r="AK580" s="217"/>
      <c r="AL580" s="217"/>
      <c r="AM580" s="217"/>
      <c r="AN580" s="217"/>
      <c r="AO580" s="217"/>
      <c r="AP580" s="217"/>
    </row>
    <row r="581" spans="1:42" s="22" customFormat="1" ht="19.5" hidden="1" x14ac:dyDescent="0.25">
      <c r="A581" s="58" t="s">
        <v>0</v>
      </c>
      <c r="B581" s="183">
        <v>0</v>
      </c>
      <c r="C581" s="183">
        <v>0</v>
      </c>
      <c r="D581" s="183">
        <v>0</v>
      </c>
      <c r="E581" s="183">
        <v>0</v>
      </c>
      <c r="F581" s="183">
        <v>0</v>
      </c>
      <c r="G581" s="183">
        <v>0</v>
      </c>
      <c r="H581" s="183">
        <v>0</v>
      </c>
      <c r="I581" s="183">
        <f t="shared" si="76"/>
        <v>0</v>
      </c>
      <c r="J581" s="391"/>
      <c r="K581" s="217"/>
      <c r="L581" s="217"/>
      <c r="M581" s="217"/>
      <c r="N581" s="217"/>
      <c r="O581" s="217"/>
      <c r="P581" s="217"/>
      <c r="Q581" s="217"/>
      <c r="R581" s="217"/>
      <c r="S581" s="217"/>
      <c r="T581" s="217"/>
      <c r="U581" s="217"/>
      <c r="V581" s="217"/>
      <c r="W581" s="217"/>
      <c r="X581" s="217"/>
      <c r="Y581" s="217"/>
      <c r="Z581" s="217"/>
      <c r="AA581" s="217"/>
      <c r="AB581" s="217"/>
      <c r="AC581" s="217"/>
      <c r="AD581" s="217"/>
      <c r="AE581" s="217"/>
      <c r="AF581" s="217"/>
      <c r="AG581" s="217"/>
      <c r="AH581" s="217"/>
      <c r="AI581" s="217"/>
      <c r="AJ581" s="217"/>
      <c r="AK581" s="217"/>
      <c r="AL581" s="217"/>
      <c r="AM581" s="217"/>
      <c r="AN581" s="217"/>
      <c r="AO581" s="217"/>
      <c r="AP581" s="217"/>
    </row>
    <row r="582" spans="1:42" s="22" customFormat="1" ht="19.5" hidden="1" x14ac:dyDescent="0.25">
      <c r="A582" s="58" t="s">
        <v>1</v>
      </c>
      <c r="B582" s="183">
        <v>0</v>
      </c>
      <c r="C582" s="183">
        <v>0</v>
      </c>
      <c r="D582" s="183" t="e">
        <f>C582/B582*100</f>
        <v>#DIV/0!</v>
      </c>
      <c r="E582" s="183">
        <v>0</v>
      </c>
      <c r="F582" s="183" t="e">
        <f>E582/B582*100</f>
        <v>#DIV/0!</v>
      </c>
      <c r="G582" s="183">
        <v>0</v>
      </c>
      <c r="H582" s="183" t="e">
        <f>G582/B582*100</f>
        <v>#DIV/0!</v>
      </c>
      <c r="I582" s="183">
        <f t="shared" si="76"/>
        <v>0</v>
      </c>
      <c r="J582" s="391"/>
      <c r="K582" s="217"/>
      <c r="L582" s="217"/>
      <c r="M582" s="217"/>
      <c r="N582" s="217"/>
      <c r="O582" s="217"/>
      <c r="P582" s="217"/>
      <c r="Q582" s="217"/>
      <c r="R582" s="217"/>
      <c r="S582" s="217"/>
      <c r="T582" s="217"/>
      <c r="U582" s="217"/>
      <c r="V582" s="217"/>
      <c r="W582" s="217"/>
      <c r="X582" s="217"/>
      <c r="Y582" s="217"/>
      <c r="Z582" s="217"/>
      <c r="AA582" s="217"/>
      <c r="AB582" s="217"/>
      <c r="AC582" s="217"/>
      <c r="AD582" s="217"/>
      <c r="AE582" s="217"/>
      <c r="AF582" s="217"/>
      <c r="AG582" s="217"/>
      <c r="AH582" s="217"/>
      <c r="AI582" s="217"/>
      <c r="AJ582" s="217"/>
      <c r="AK582" s="217"/>
      <c r="AL582" s="217"/>
      <c r="AM582" s="217"/>
      <c r="AN582" s="217"/>
      <c r="AO582" s="217"/>
      <c r="AP582" s="217"/>
    </row>
    <row r="583" spans="1:42" s="22" customFormat="1" hidden="1" x14ac:dyDescent="0.25">
      <c r="A583" s="60" t="s">
        <v>2</v>
      </c>
      <c r="B583" s="184">
        <v>0</v>
      </c>
      <c r="C583" s="184">
        <v>0</v>
      </c>
      <c r="D583" s="184">
        <v>0</v>
      </c>
      <c r="E583" s="184">
        <v>0</v>
      </c>
      <c r="F583" s="184">
        <v>0</v>
      </c>
      <c r="G583" s="184">
        <v>0</v>
      </c>
      <c r="H583" s="184">
        <v>0</v>
      </c>
      <c r="I583" s="184">
        <f t="shared" si="76"/>
        <v>0</v>
      </c>
      <c r="J583" s="391"/>
      <c r="K583" s="217"/>
      <c r="L583" s="217"/>
      <c r="M583" s="217"/>
      <c r="N583" s="217"/>
      <c r="O583" s="217"/>
      <c r="P583" s="217"/>
      <c r="Q583" s="217"/>
      <c r="R583" s="217"/>
      <c r="S583" s="217"/>
      <c r="T583" s="217"/>
      <c r="U583" s="217"/>
      <c r="V583" s="217"/>
      <c r="W583" s="217"/>
      <c r="X583" s="217"/>
      <c r="Y583" s="217"/>
      <c r="Z583" s="217"/>
      <c r="AA583" s="217"/>
      <c r="AB583" s="217"/>
      <c r="AC583" s="217"/>
      <c r="AD583" s="217"/>
      <c r="AE583" s="217"/>
      <c r="AF583" s="217"/>
      <c r="AG583" s="217"/>
      <c r="AH583" s="217"/>
      <c r="AI583" s="217"/>
      <c r="AJ583" s="217"/>
      <c r="AK583" s="217"/>
      <c r="AL583" s="217"/>
      <c r="AM583" s="217"/>
      <c r="AN583" s="217"/>
      <c r="AO583" s="217"/>
      <c r="AP583" s="217"/>
    </row>
    <row r="584" spans="1:42" s="22" customFormat="1" hidden="1" x14ac:dyDescent="0.25">
      <c r="A584" s="60" t="s">
        <v>3</v>
      </c>
      <c r="B584" s="184">
        <v>0</v>
      </c>
      <c r="C584" s="184">
        <v>0</v>
      </c>
      <c r="D584" s="184">
        <v>0</v>
      </c>
      <c r="E584" s="184">
        <v>0</v>
      </c>
      <c r="F584" s="184">
        <v>0</v>
      </c>
      <c r="G584" s="184">
        <v>0</v>
      </c>
      <c r="H584" s="184">
        <v>0</v>
      </c>
      <c r="I584" s="184">
        <f t="shared" si="76"/>
        <v>0</v>
      </c>
      <c r="J584" s="392"/>
      <c r="K584" s="217"/>
      <c r="L584" s="217"/>
      <c r="M584" s="217"/>
      <c r="N584" s="217"/>
      <c r="O584" s="217"/>
      <c r="P584" s="217"/>
      <c r="Q584" s="217"/>
      <c r="R584" s="217"/>
      <c r="S584" s="217"/>
      <c r="T584" s="217"/>
      <c r="U584" s="217"/>
      <c r="V584" s="217"/>
      <c r="W584" s="217"/>
      <c r="X584" s="217"/>
      <c r="Y584" s="217"/>
      <c r="Z584" s="217"/>
      <c r="AA584" s="217"/>
      <c r="AB584" s="217"/>
      <c r="AC584" s="217"/>
      <c r="AD584" s="217"/>
      <c r="AE584" s="217"/>
      <c r="AF584" s="217"/>
      <c r="AG584" s="217"/>
      <c r="AH584" s="217"/>
      <c r="AI584" s="217"/>
      <c r="AJ584" s="217"/>
      <c r="AK584" s="217"/>
      <c r="AL584" s="217"/>
      <c r="AM584" s="217"/>
      <c r="AN584" s="217"/>
      <c r="AO584" s="217"/>
      <c r="AP584" s="217"/>
    </row>
    <row r="585" spans="1:42" s="22" customFormat="1" ht="290.25" hidden="1" customHeight="1" x14ac:dyDescent="0.25">
      <c r="A585" s="271" t="s">
        <v>133</v>
      </c>
      <c r="B585" s="183">
        <f>SUM(B586:B589)</f>
        <v>0</v>
      </c>
      <c r="C585" s="183">
        <f>SUM(C586:C589)</f>
        <v>0</v>
      </c>
      <c r="D585" s="183" t="e">
        <f>C585/B585*100</f>
        <v>#DIV/0!</v>
      </c>
      <c r="E585" s="183">
        <f>SUM(E586:E589)</f>
        <v>0</v>
      </c>
      <c r="F585" s="183" t="e">
        <f>E585/B585*100</f>
        <v>#DIV/0!</v>
      </c>
      <c r="G585" s="183">
        <f>SUM(G586:G589)</f>
        <v>0</v>
      </c>
      <c r="H585" s="183" t="e">
        <f>G585/B585*100</f>
        <v>#DIV/0!</v>
      </c>
      <c r="I585" s="183">
        <f>B585-G585</f>
        <v>0</v>
      </c>
      <c r="J585" s="390"/>
      <c r="K585" s="217"/>
      <c r="L585" s="217"/>
      <c r="M585" s="217"/>
      <c r="N585" s="217"/>
      <c r="O585" s="217"/>
      <c r="P585" s="217"/>
      <c r="Q585" s="217"/>
      <c r="R585" s="217"/>
      <c r="S585" s="217"/>
      <c r="T585" s="217"/>
      <c r="U585" s="217"/>
      <c r="V585" s="217"/>
      <c r="W585" s="217"/>
      <c r="X585" s="217"/>
      <c r="Y585" s="217"/>
      <c r="Z585" s="217"/>
      <c r="AA585" s="217"/>
      <c r="AB585" s="217"/>
      <c r="AC585" s="217"/>
      <c r="AD585" s="217"/>
      <c r="AE585" s="217"/>
      <c r="AF585" s="217"/>
      <c r="AG585" s="217"/>
      <c r="AH585" s="217"/>
      <c r="AI585" s="217"/>
      <c r="AJ585" s="217"/>
      <c r="AK585" s="217"/>
      <c r="AL585" s="217"/>
      <c r="AM585" s="217"/>
      <c r="AN585" s="217"/>
      <c r="AO585" s="217"/>
      <c r="AP585" s="217"/>
    </row>
    <row r="586" spans="1:42" s="22" customFormat="1" ht="19.5" hidden="1" x14ac:dyDescent="0.25">
      <c r="A586" s="58" t="s">
        <v>0</v>
      </c>
      <c r="B586" s="183">
        <v>0</v>
      </c>
      <c r="C586" s="183">
        <v>0</v>
      </c>
      <c r="D586" s="183">
        <v>0</v>
      </c>
      <c r="E586" s="183">
        <v>0</v>
      </c>
      <c r="F586" s="183">
        <v>0</v>
      </c>
      <c r="G586" s="183">
        <v>0</v>
      </c>
      <c r="H586" s="183">
        <v>0</v>
      </c>
      <c r="I586" s="183">
        <f>B586-G586</f>
        <v>0</v>
      </c>
      <c r="J586" s="391"/>
      <c r="K586" s="217"/>
      <c r="L586" s="217"/>
      <c r="M586" s="217"/>
      <c r="N586" s="217"/>
      <c r="O586" s="217"/>
      <c r="P586" s="217"/>
      <c r="Q586" s="217"/>
      <c r="R586" s="217"/>
      <c r="S586" s="217"/>
      <c r="T586" s="217"/>
      <c r="U586" s="217"/>
      <c r="V586" s="217"/>
      <c r="W586" s="217"/>
      <c r="X586" s="217"/>
      <c r="Y586" s="217"/>
      <c r="Z586" s="217"/>
      <c r="AA586" s="217"/>
      <c r="AB586" s="217"/>
      <c r="AC586" s="217"/>
      <c r="AD586" s="217"/>
      <c r="AE586" s="217"/>
      <c r="AF586" s="217"/>
      <c r="AG586" s="217"/>
      <c r="AH586" s="217"/>
      <c r="AI586" s="217"/>
      <c r="AJ586" s="217"/>
      <c r="AK586" s="217"/>
      <c r="AL586" s="217"/>
      <c r="AM586" s="217"/>
      <c r="AN586" s="217"/>
      <c r="AO586" s="217"/>
      <c r="AP586" s="217"/>
    </row>
    <row r="587" spans="1:42" s="22" customFormat="1" ht="19.5" hidden="1" x14ac:dyDescent="0.25">
      <c r="A587" s="58" t="s">
        <v>1</v>
      </c>
      <c r="B587" s="183">
        <v>0</v>
      </c>
      <c r="C587" s="183">
        <v>0</v>
      </c>
      <c r="D587" s="183" t="e">
        <f>C587/B587*100</f>
        <v>#DIV/0!</v>
      </c>
      <c r="E587" s="183">
        <v>0</v>
      </c>
      <c r="F587" s="183" t="e">
        <f>E587/B587*100</f>
        <v>#DIV/0!</v>
      </c>
      <c r="G587" s="183">
        <v>0</v>
      </c>
      <c r="H587" s="183" t="e">
        <f>G587/B587*100</f>
        <v>#DIV/0!</v>
      </c>
      <c r="I587" s="183">
        <f>B587-G587</f>
        <v>0</v>
      </c>
      <c r="J587" s="391"/>
      <c r="K587" s="217"/>
      <c r="L587" s="217"/>
      <c r="M587" s="217"/>
      <c r="N587" s="217"/>
      <c r="O587" s="217"/>
      <c r="P587" s="217"/>
      <c r="Q587" s="217"/>
      <c r="R587" s="217"/>
      <c r="S587" s="217"/>
      <c r="T587" s="217"/>
      <c r="U587" s="217"/>
      <c r="V587" s="217"/>
      <c r="W587" s="217"/>
      <c r="X587" s="217"/>
      <c r="Y587" s="217"/>
      <c r="Z587" s="217"/>
      <c r="AA587" s="217"/>
      <c r="AB587" s="217"/>
      <c r="AC587" s="217"/>
      <c r="AD587" s="217"/>
      <c r="AE587" s="217"/>
      <c r="AF587" s="217"/>
      <c r="AG587" s="217"/>
      <c r="AH587" s="217"/>
      <c r="AI587" s="217"/>
      <c r="AJ587" s="217"/>
      <c r="AK587" s="217"/>
      <c r="AL587" s="217"/>
      <c r="AM587" s="217"/>
      <c r="AN587" s="217"/>
      <c r="AO587" s="217"/>
      <c r="AP587" s="217"/>
    </row>
    <row r="588" spans="1:42" s="22" customFormat="1" hidden="1" x14ac:dyDescent="0.25">
      <c r="A588" s="60" t="s">
        <v>2</v>
      </c>
      <c r="B588" s="184">
        <v>0</v>
      </c>
      <c r="C588" s="184">
        <v>0</v>
      </c>
      <c r="D588" s="184">
        <v>0</v>
      </c>
      <c r="E588" s="184">
        <v>0</v>
      </c>
      <c r="F588" s="184">
        <v>0</v>
      </c>
      <c r="G588" s="184">
        <v>0</v>
      </c>
      <c r="H588" s="184">
        <v>0</v>
      </c>
      <c r="I588" s="184">
        <f>B588-G588</f>
        <v>0</v>
      </c>
      <c r="J588" s="391"/>
      <c r="K588" s="217"/>
      <c r="L588" s="217"/>
      <c r="M588" s="217"/>
      <c r="N588" s="217"/>
      <c r="O588" s="217"/>
      <c r="P588" s="217"/>
      <c r="Q588" s="217"/>
      <c r="R588" s="217"/>
      <c r="S588" s="217"/>
      <c r="T588" s="217"/>
      <c r="U588" s="217"/>
      <c r="V588" s="217"/>
      <c r="W588" s="217"/>
      <c r="X588" s="217"/>
      <c r="Y588" s="217"/>
      <c r="Z588" s="217"/>
      <c r="AA588" s="217"/>
      <c r="AB588" s="217"/>
      <c r="AC588" s="217"/>
      <c r="AD588" s="217"/>
      <c r="AE588" s="217"/>
      <c r="AF588" s="217"/>
      <c r="AG588" s="217"/>
      <c r="AH588" s="217"/>
      <c r="AI588" s="217"/>
      <c r="AJ588" s="217"/>
      <c r="AK588" s="217"/>
      <c r="AL588" s="217"/>
      <c r="AM588" s="217"/>
      <c r="AN588" s="217"/>
      <c r="AO588" s="217"/>
      <c r="AP588" s="217"/>
    </row>
    <row r="589" spans="1:42" s="22" customFormat="1" x14ac:dyDescent="0.25">
      <c r="A589" s="60" t="s">
        <v>3</v>
      </c>
      <c r="B589" s="184">
        <v>0</v>
      </c>
      <c r="C589" s="184">
        <v>0</v>
      </c>
      <c r="D589" s="184">
        <v>0</v>
      </c>
      <c r="E589" s="184">
        <v>0</v>
      </c>
      <c r="F589" s="184">
        <v>0</v>
      </c>
      <c r="G589" s="184">
        <v>0</v>
      </c>
      <c r="H589" s="184">
        <v>0</v>
      </c>
      <c r="I589" s="184">
        <f>B589-G589</f>
        <v>0</v>
      </c>
      <c r="J589" s="392"/>
      <c r="K589" s="217"/>
      <c r="L589" s="217"/>
      <c r="M589" s="217"/>
      <c r="N589" s="217"/>
      <c r="O589" s="217"/>
      <c r="P589" s="217"/>
      <c r="Q589" s="217"/>
      <c r="R589" s="217"/>
      <c r="S589" s="217"/>
      <c r="T589" s="217"/>
      <c r="U589" s="217"/>
      <c r="V589" s="217"/>
      <c r="W589" s="217"/>
      <c r="X589" s="217"/>
      <c r="Y589" s="217"/>
      <c r="Z589" s="217"/>
      <c r="AA589" s="217"/>
      <c r="AB589" s="217"/>
      <c r="AC589" s="217"/>
      <c r="AD589" s="217"/>
      <c r="AE589" s="217"/>
      <c r="AF589" s="217"/>
      <c r="AG589" s="217"/>
      <c r="AH589" s="217"/>
      <c r="AI589" s="217"/>
      <c r="AJ589" s="217"/>
      <c r="AK589" s="217"/>
      <c r="AL589" s="217"/>
      <c r="AM589" s="217"/>
      <c r="AN589" s="217"/>
      <c r="AO589" s="217"/>
      <c r="AP589" s="217"/>
    </row>
    <row r="590" spans="1:42" x14ac:dyDescent="0.25">
      <c r="A590" s="408" t="s">
        <v>534</v>
      </c>
      <c r="B590" s="409"/>
      <c r="C590" s="409"/>
      <c r="D590" s="409"/>
      <c r="E590" s="409"/>
      <c r="F590" s="409"/>
      <c r="G590" s="409"/>
      <c r="H590" s="409"/>
      <c r="I590" s="409"/>
      <c r="J590" s="410"/>
    </row>
    <row r="591" spans="1:42" x14ac:dyDescent="0.25">
      <c r="A591" s="450" t="s">
        <v>96</v>
      </c>
      <c r="B591" s="451"/>
      <c r="C591" s="451"/>
      <c r="D591" s="451"/>
      <c r="E591" s="451"/>
      <c r="F591" s="451"/>
      <c r="G591" s="451"/>
      <c r="H591" s="451"/>
      <c r="I591" s="451"/>
      <c r="J591" s="452"/>
    </row>
    <row r="592" spans="1:42" x14ac:dyDescent="0.25">
      <c r="A592" s="420" t="s">
        <v>95</v>
      </c>
      <c r="B592" s="421"/>
      <c r="C592" s="421"/>
      <c r="D592" s="421"/>
      <c r="E592" s="421"/>
      <c r="F592" s="421"/>
      <c r="G592" s="421"/>
      <c r="H592" s="421"/>
      <c r="I592" s="421"/>
      <c r="J592" s="422"/>
    </row>
    <row r="593" spans="1:42" ht="97.5" customHeight="1" x14ac:dyDescent="0.25">
      <c r="A593" s="271" t="s">
        <v>457</v>
      </c>
      <c r="B593" s="183">
        <f>SUM(B594:B597)</f>
        <v>2048.3000000000002</v>
      </c>
      <c r="C593" s="183">
        <f>SUM(C594:C597)</f>
        <v>2046.3</v>
      </c>
      <c r="D593" s="183">
        <f>C593/B593*100</f>
        <v>99.902358053019569</v>
      </c>
      <c r="E593" s="183">
        <f>SUM(E594:E597)</f>
        <v>2046.3</v>
      </c>
      <c r="F593" s="183">
        <f>E593/B593*100</f>
        <v>99.902358053019569</v>
      </c>
      <c r="G593" s="183">
        <f>SUM(G594:G597)</f>
        <v>2046.3</v>
      </c>
      <c r="H593" s="183">
        <f>G593/B593*100</f>
        <v>99.902358053019569</v>
      </c>
      <c r="I593" s="183">
        <f t="shared" ref="I593:I602" si="77">B593-G593</f>
        <v>2.0000000000002274</v>
      </c>
      <c r="J593" s="436" t="s">
        <v>467</v>
      </c>
    </row>
    <row r="594" spans="1:42" ht="19.5" x14ac:dyDescent="0.25">
      <c r="A594" s="66" t="s">
        <v>0</v>
      </c>
      <c r="B594" s="183">
        <v>0</v>
      </c>
      <c r="C594" s="183">
        <v>0</v>
      </c>
      <c r="D594" s="183">
        <v>0</v>
      </c>
      <c r="E594" s="183">
        <v>0</v>
      </c>
      <c r="F594" s="183">
        <v>0</v>
      </c>
      <c r="G594" s="183">
        <v>0</v>
      </c>
      <c r="H594" s="183">
        <v>0</v>
      </c>
      <c r="I594" s="183">
        <f t="shared" si="77"/>
        <v>0</v>
      </c>
      <c r="J594" s="460"/>
    </row>
    <row r="595" spans="1:42" ht="19.5" x14ac:dyDescent="0.25">
      <c r="A595" s="66" t="s">
        <v>1</v>
      </c>
      <c r="B595" s="183">
        <v>2048.3000000000002</v>
      </c>
      <c r="C595" s="183">
        <v>2046.3</v>
      </c>
      <c r="D595" s="183">
        <f>C595/B595*100</f>
        <v>99.902358053019569</v>
      </c>
      <c r="E595" s="183">
        <v>2046.3</v>
      </c>
      <c r="F595" s="183">
        <f>E595/B595*100</f>
        <v>99.902358053019569</v>
      </c>
      <c r="G595" s="183">
        <v>2046.3</v>
      </c>
      <c r="H595" s="183">
        <f>G595/B595*100</f>
        <v>99.902358053019569</v>
      </c>
      <c r="I595" s="183">
        <f t="shared" si="77"/>
        <v>2.0000000000002274</v>
      </c>
      <c r="J595" s="460"/>
    </row>
    <row r="596" spans="1:42" x14ac:dyDescent="0.25">
      <c r="A596" s="67" t="s">
        <v>2</v>
      </c>
      <c r="B596" s="184">
        <v>0</v>
      </c>
      <c r="C596" s="184">
        <v>0</v>
      </c>
      <c r="D596" s="184">
        <v>0</v>
      </c>
      <c r="E596" s="184">
        <v>0</v>
      </c>
      <c r="F596" s="184">
        <v>0</v>
      </c>
      <c r="G596" s="184">
        <v>0</v>
      </c>
      <c r="H596" s="184">
        <v>0</v>
      </c>
      <c r="I596" s="184">
        <f t="shared" si="77"/>
        <v>0</v>
      </c>
      <c r="J596" s="460"/>
    </row>
    <row r="597" spans="1:42" x14ac:dyDescent="0.25">
      <c r="A597" s="67" t="s">
        <v>3</v>
      </c>
      <c r="B597" s="184">
        <v>0</v>
      </c>
      <c r="C597" s="184">
        <v>0</v>
      </c>
      <c r="D597" s="184">
        <v>0</v>
      </c>
      <c r="E597" s="184">
        <v>0</v>
      </c>
      <c r="F597" s="184">
        <v>0</v>
      </c>
      <c r="G597" s="184">
        <v>0</v>
      </c>
      <c r="H597" s="184">
        <v>0</v>
      </c>
      <c r="I597" s="184">
        <f t="shared" si="77"/>
        <v>0</v>
      </c>
      <c r="J597" s="461"/>
    </row>
    <row r="598" spans="1:42" ht="114.75" customHeight="1" x14ac:dyDescent="0.25">
      <c r="A598" s="271" t="s">
        <v>460</v>
      </c>
      <c r="B598" s="183">
        <f>SUM(B599:B602)</f>
        <v>35.4</v>
      </c>
      <c r="C598" s="183">
        <f>SUM(C599:C602)</f>
        <v>18.3</v>
      </c>
      <c r="D598" s="183">
        <f>C598/B598*100</f>
        <v>51.694915254237294</v>
      </c>
      <c r="E598" s="183">
        <f>SUM(E599:E602)</f>
        <v>18.3</v>
      </c>
      <c r="F598" s="183">
        <f>E598/B598*100</f>
        <v>51.694915254237294</v>
      </c>
      <c r="G598" s="183">
        <f>SUM(G599:G602)</f>
        <v>18.3</v>
      </c>
      <c r="H598" s="183">
        <f>G598/B598*100</f>
        <v>51.694915254237294</v>
      </c>
      <c r="I598" s="183">
        <f t="shared" si="77"/>
        <v>17.099999999999998</v>
      </c>
      <c r="J598" s="429" t="s">
        <v>465</v>
      </c>
    </row>
    <row r="599" spans="1:42" ht="19.5" x14ac:dyDescent="0.25">
      <c r="A599" s="66" t="s">
        <v>5</v>
      </c>
      <c r="B599" s="183">
        <v>35.4</v>
      </c>
      <c r="C599" s="183">
        <v>18.3</v>
      </c>
      <c r="D599" s="183">
        <f>C599/B599*100</f>
        <v>51.694915254237294</v>
      </c>
      <c r="E599" s="183">
        <v>18.3</v>
      </c>
      <c r="F599" s="183">
        <f>E599/B599*100</f>
        <v>51.694915254237294</v>
      </c>
      <c r="G599" s="183">
        <v>18.3</v>
      </c>
      <c r="H599" s="183">
        <f>G599/B599*100</f>
        <v>51.694915254237294</v>
      </c>
      <c r="I599" s="183">
        <f t="shared" si="77"/>
        <v>17.099999999999998</v>
      </c>
      <c r="J599" s="391"/>
    </row>
    <row r="600" spans="1:42" ht="19.5" x14ac:dyDescent="0.25">
      <c r="A600" s="66" t="s">
        <v>1</v>
      </c>
      <c r="B600" s="183">
        <v>0</v>
      </c>
      <c r="C600" s="183">
        <v>0</v>
      </c>
      <c r="D600" s="183">
        <v>0</v>
      </c>
      <c r="E600" s="183">
        <v>0</v>
      </c>
      <c r="F600" s="183">
        <v>0</v>
      </c>
      <c r="G600" s="183">
        <v>0</v>
      </c>
      <c r="H600" s="183">
        <v>0</v>
      </c>
      <c r="I600" s="183">
        <f t="shared" si="77"/>
        <v>0</v>
      </c>
      <c r="J600" s="391"/>
    </row>
    <row r="601" spans="1:42" x14ac:dyDescent="0.25">
      <c r="A601" s="67" t="s">
        <v>2</v>
      </c>
      <c r="B601" s="184">
        <v>0</v>
      </c>
      <c r="C601" s="184">
        <v>0</v>
      </c>
      <c r="D601" s="184">
        <v>0</v>
      </c>
      <c r="E601" s="184">
        <v>0</v>
      </c>
      <c r="F601" s="184">
        <v>0</v>
      </c>
      <c r="G601" s="184">
        <v>0</v>
      </c>
      <c r="H601" s="184">
        <v>0</v>
      </c>
      <c r="I601" s="184">
        <f t="shared" si="77"/>
        <v>0</v>
      </c>
      <c r="J601" s="391"/>
    </row>
    <row r="602" spans="1:42" x14ac:dyDescent="0.25">
      <c r="A602" s="67" t="s">
        <v>3</v>
      </c>
      <c r="B602" s="184">
        <v>0</v>
      </c>
      <c r="C602" s="184">
        <v>0</v>
      </c>
      <c r="D602" s="184">
        <v>0</v>
      </c>
      <c r="E602" s="184">
        <v>0</v>
      </c>
      <c r="F602" s="184">
        <v>0</v>
      </c>
      <c r="G602" s="184">
        <v>0</v>
      </c>
      <c r="H602" s="184">
        <v>0</v>
      </c>
      <c r="I602" s="184">
        <f t="shared" si="77"/>
        <v>0</v>
      </c>
      <c r="J602" s="392"/>
    </row>
    <row r="603" spans="1:42" s="275" customFormat="1" hidden="1" x14ac:dyDescent="0.25">
      <c r="A603" s="387" t="s">
        <v>259</v>
      </c>
      <c r="B603" s="388"/>
      <c r="C603" s="388"/>
      <c r="D603" s="388"/>
      <c r="E603" s="388"/>
      <c r="F603" s="388"/>
      <c r="G603" s="388"/>
      <c r="H603" s="388"/>
      <c r="I603" s="388"/>
      <c r="J603" s="389"/>
      <c r="K603" s="274"/>
      <c r="L603" s="274"/>
      <c r="M603" s="274"/>
      <c r="N603" s="274"/>
      <c r="O603" s="274"/>
      <c r="P603" s="274"/>
      <c r="Q603" s="274"/>
      <c r="R603" s="274"/>
      <c r="S603" s="274"/>
      <c r="T603" s="274"/>
      <c r="U603" s="274"/>
      <c r="V603" s="274"/>
      <c r="W603" s="274"/>
      <c r="X603" s="274"/>
      <c r="Y603" s="274"/>
      <c r="Z603" s="274"/>
      <c r="AA603" s="274"/>
      <c r="AB603" s="274"/>
      <c r="AC603" s="274"/>
      <c r="AD603" s="274"/>
      <c r="AE603" s="274"/>
      <c r="AF603" s="274"/>
      <c r="AG603" s="274"/>
      <c r="AH603" s="274"/>
      <c r="AI603" s="274"/>
      <c r="AJ603" s="274"/>
      <c r="AK603" s="274"/>
      <c r="AL603" s="274"/>
      <c r="AM603" s="274"/>
      <c r="AN603" s="274"/>
      <c r="AO603" s="274"/>
      <c r="AP603" s="274"/>
    </row>
    <row r="604" spans="1:42" hidden="1" x14ac:dyDescent="0.25">
      <c r="A604" s="378" t="s">
        <v>535</v>
      </c>
      <c r="B604" s="379"/>
      <c r="C604" s="379"/>
      <c r="D604" s="379"/>
      <c r="E604" s="379"/>
      <c r="F604" s="379"/>
      <c r="G604" s="379"/>
      <c r="H604" s="379"/>
      <c r="I604" s="379"/>
      <c r="J604" s="380"/>
    </row>
    <row r="605" spans="1:42" hidden="1" x14ac:dyDescent="0.25">
      <c r="A605" s="408" t="s">
        <v>96</v>
      </c>
      <c r="B605" s="409"/>
      <c r="C605" s="409"/>
      <c r="D605" s="409"/>
      <c r="E605" s="409"/>
      <c r="F605" s="409"/>
      <c r="G605" s="409"/>
      <c r="H605" s="409"/>
      <c r="I605" s="409"/>
      <c r="J605" s="410"/>
    </row>
    <row r="606" spans="1:42" hidden="1" x14ac:dyDescent="0.25">
      <c r="A606" s="420" t="s">
        <v>334</v>
      </c>
      <c r="B606" s="421"/>
      <c r="C606" s="421"/>
      <c r="D606" s="421"/>
      <c r="E606" s="421"/>
      <c r="F606" s="421"/>
      <c r="G606" s="421"/>
      <c r="H606" s="421"/>
      <c r="I606" s="421"/>
      <c r="J606" s="422"/>
    </row>
    <row r="607" spans="1:42" ht="66" hidden="1" customHeight="1" x14ac:dyDescent="0.25">
      <c r="A607" s="271" t="s">
        <v>335</v>
      </c>
      <c r="B607" s="183">
        <f>SUM(B608:B611)</f>
        <v>0</v>
      </c>
      <c r="C607" s="183">
        <f>SUM(C608:C611)</f>
        <v>0</v>
      </c>
      <c r="D607" s="183" t="e">
        <f>C607/B607*100</f>
        <v>#DIV/0!</v>
      </c>
      <c r="E607" s="183">
        <f>SUM(E608:E611)</f>
        <v>0</v>
      </c>
      <c r="F607" s="183" t="e">
        <f>E607/B607*100</f>
        <v>#DIV/0!</v>
      </c>
      <c r="G607" s="183">
        <f>SUM(G608:G611)</f>
        <v>0</v>
      </c>
      <c r="H607" s="183" t="e">
        <f>G607/B607*100</f>
        <v>#DIV/0!</v>
      </c>
      <c r="I607" s="183">
        <f>B607-G607</f>
        <v>0</v>
      </c>
      <c r="J607" s="390"/>
    </row>
    <row r="608" spans="1:42" ht="19.5" hidden="1" x14ac:dyDescent="0.25">
      <c r="A608" s="58" t="s">
        <v>0</v>
      </c>
      <c r="B608" s="183">
        <v>0</v>
      </c>
      <c r="C608" s="183">
        <v>0</v>
      </c>
      <c r="D608" s="183">
        <v>0</v>
      </c>
      <c r="E608" s="183">
        <v>0</v>
      </c>
      <c r="F608" s="183">
        <v>0</v>
      </c>
      <c r="G608" s="183">
        <v>0</v>
      </c>
      <c r="H608" s="183">
        <v>0</v>
      </c>
      <c r="I608" s="183">
        <f>B608-G608</f>
        <v>0</v>
      </c>
      <c r="J608" s="391"/>
    </row>
    <row r="609" spans="1:10" ht="19.5" hidden="1" x14ac:dyDescent="0.25">
      <c r="A609" s="58" t="s">
        <v>1</v>
      </c>
      <c r="B609" s="183">
        <v>0</v>
      </c>
      <c r="C609" s="183">
        <v>0</v>
      </c>
      <c r="D609" s="183" t="e">
        <f>C609/B609*100</f>
        <v>#DIV/0!</v>
      </c>
      <c r="E609" s="183">
        <v>0</v>
      </c>
      <c r="F609" s="183" t="e">
        <f>E609/B609*100</f>
        <v>#DIV/0!</v>
      </c>
      <c r="G609" s="183">
        <v>0</v>
      </c>
      <c r="H609" s="183" t="e">
        <f>G609/B609*100</f>
        <v>#DIV/0!</v>
      </c>
      <c r="I609" s="183">
        <f>B609-G609</f>
        <v>0</v>
      </c>
      <c r="J609" s="391"/>
    </row>
    <row r="610" spans="1:10" hidden="1" x14ac:dyDescent="0.25">
      <c r="A610" s="60" t="s">
        <v>2</v>
      </c>
      <c r="B610" s="184">
        <v>0</v>
      </c>
      <c r="C610" s="184">
        <v>0</v>
      </c>
      <c r="D610" s="184">
        <v>0</v>
      </c>
      <c r="E610" s="184">
        <v>0</v>
      </c>
      <c r="F610" s="184">
        <v>0</v>
      </c>
      <c r="G610" s="184">
        <v>0</v>
      </c>
      <c r="H610" s="184">
        <v>0</v>
      </c>
      <c r="I610" s="184">
        <f>B610-G610</f>
        <v>0</v>
      </c>
      <c r="J610" s="391"/>
    </row>
    <row r="611" spans="1:10" ht="21.75" hidden="1" customHeight="1" x14ac:dyDescent="0.25">
      <c r="A611" s="60" t="s">
        <v>3</v>
      </c>
      <c r="B611" s="184">
        <v>0</v>
      </c>
      <c r="C611" s="184">
        <v>0</v>
      </c>
      <c r="D611" s="184">
        <v>0</v>
      </c>
      <c r="E611" s="184">
        <v>0</v>
      </c>
      <c r="F611" s="184">
        <v>0</v>
      </c>
      <c r="G611" s="184">
        <v>0</v>
      </c>
      <c r="H611" s="184">
        <v>0</v>
      </c>
      <c r="I611" s="184">
        <f>B611-G611</f>
        <v>0</v>
      </c>
      <c r="J611" s="392"/>
    </row>
  </sheetData>
  <mergeCells count="290">
    <mergeCell ref="L109:L112"/>
    <mergeCell ref="J109:J112"/>
    <mergeCell ref="A108:J108"/>
    <mergeCell ref="A605:J605"/>
    <mergeCell ref="A606:J606"/>
    <mergeCell ref="J607:J611"/>
    <mergeCell ref="J259:J262"/>
    <mergeCell ref="A252:J252"/>
    <mergeCell ref="A250:J250"/>
    <mergeCell ref="A254:J254"/>
    <mergeCell ref="A255:J255"/>
    <mergeCell ref="A253:J253"/>
    <mergeCell ref="A257:J257"/>
    <mergeCell ref="A258:J258"/>
    <mergeCell ref="A239:J239"/>
    <mergeCell ref="A464:J464"/>
    <mergeCell ref="A507:J507"/>
    <mergeCell ref="A488:J488"/>
    <mergeCell ref="A487:J487"/>
    <mergeCell ref="J567:J571"/>
    <mergeCell ref="A572:J572"/>
    <mergeCell ref="A497:J497"/>
    <mergeCell ref="A243:J243"/>
    <mergeCell ref="J593:J597"/>
    <mergeCell ref="A68:J68"/>
    <mergeCell ref="A69:J69"/>
    <mergeCell ref="J70:J74"/>
    <mergeCell ref="J219:J223"/>
    <mergeCell ref="A131:J131"/>
    <mergeCell ref="J172:J176"/>
    <mergeCell ref="A139:J139"/>
    <mergeCell ref="J140:J144"/>
    <mergeCell ref="J145:J149"/>
    <mergeCell ref="A81:J81"/>
    <mergeCell ref="A114:J114"/>
    <mergeCell ref="A120:J120"/>
    <mergeCell ref="A113:J113"/>
    <mergeCell ref="A115:J115"/>
    <mergeCell ref="A117:J117"/>
    <mergeCell ref="A119:J119"/>
    <mergeCell ref="A118:J118"/>
    <mergeCell ref="A121:J121"/>
    <mergeCell ref="A80:J80"/>
    <mergeCell ref="A75:J75"/>
    <mergeCell ref="A102:J102"/>
    <mergeCell ref="A103:J103"/>
    <mergeCell ref="A106:J106"/>
    <mergeCell ref="A128:J128"/>
    <mergeCell ref="A342:J342"/>
    <mergeCell ref="A101:J101"/>
    <mergeCell ref="A105:J105"/>
    <mergeCell ref="A107:J107"/>
    <mergeCell ref="J439:J443"/>
    <mergeCell ref="A438:J438"/>
    <mergeCell ref="J391:J395"/>
    <mergeCell ref="J366:J370"/>
    <mergeCell ref="J381:J385"/>
    <mergeCell ref="A437:J437"/>
    <mergeCell ref="J396:J400"/>
    <mergeCell ref="J401:J405"/>
    <mergeCell ref="A364:J364"/>
    <mergeCell ref="A277:J277"/>
    <mergeCell ref="A362:J362"/>
    <mergeCell ref="A344:J344"/>
    <mergeCell ref="A436:J436"/>
    <mergeCell ref="A351:J351"/>
    <mergeCell ref="A352:J352"/>
    <mergeCell ref="J371:J375"/>
    <mergeCell ref="J346:J350"/>
    <mergeCell ref="A361:J361"/>
    <mergeCell ref="A363:J363"/>
    <mergeCell ref="A345:J345"/>
    <mergeCell ref="A590:J590"/>
    <mergeCell ref="A592:J592"/>
    <mergeCell ref="A489:J489"/>
    <mergeCell ref="J490:J494"/>
    <mergeCell ref="A452:J452"/>
    <mergeCell ref="A591:J591"/>
    <mergeCell ref="A573:J573"/>
    <mergeCell ref="A574:J574"/>
    <mergeCell ref="A541:J541"/>
    <mergeCell ref="A542:J542"/>
    <mergeCell ref="A543:J543"/>
    <mergeCell ref="A496:J496"/>
    <mergeCell ref="A495:J495"/>
    <mergeCell ref="A460:J460"/>
    <mergeCell ref="J475:J479"/>
    <mergeCell ref="J480:J484"/>
    <mergeCell ref="A462:J462"/>
    <mergeCell ref="A463:J463"/>
    <mergeCell ref="A453:J453"/>
    <mergeCell ref="A454:J454"/>
    <mergeCell ref="A524:J524"/>
    <mergeCell ref="A129:J129"/>
    <mergeCell ref="A195:J195"/>
    <mergeCell ref="A227:J227"/>
    <mergeCell ref="A226:J226"/>
    <mergeCell ref="J134:J138"/>
    <mergeCell ref="A167:J167"/>
    <mergeCell ref="A236:J236"/>
    <mergeCell ref="A130:J130"/>
    <mergeCell ref="A166:J166"/>
    <mergeCell ref="J186:J194"/>
    <mergeCell ref="J150:J154"/>
    <mergeCell ref="J160:J164"/>
    <mergeCell ref="A242:J242"/>
    <mergeCell ref="A244:J244"/>
    <mergeCell ref="A168:J168"/>
    <mergeCell ref="A267:J267"/>
    <mergeCell ref="A325:J325"/>
    <mergeCell ref="J278:J282"/>
    <mergeCell ref="J245:J249"/>
    <mergeCell ref="A240:J240"/>
    <mergeCell ref="A202:J202"/>
    <mergeCell ref="A233:J233"/>
    <mergeCell ref="A234:J234"/>
    <mergeCell ref="A235:J235"/>
    <mergeCell ref="A238:J238"/>
    <mergeCell ref="J228:J232"/>
    <mergeCell ref="A170:J170"/>
    <mergeCell ref="A171:J171"/>
    <mergeCell ref="J309:J313"/>
    <mergeCell ref="A201:J201"/>
    <mergeCell ref="A263:J263"/>
    <mergeCell ref="A264:J264"/>
    <mergeCell ref="A265:J265"/>
    <mergeCell ref="A266:J266"/>
    <mergeCell ref="A241:J241"/>
    <mergeCell ref="A82:J82"/>
    <mergeCell ref="J83:J87"/>
    <mergeCell ref="A31:J31"/>
    <mergeCell ref="A32:J32"/>
    <mergeCell ref="A200:J200"/>
    <mergeCell ref="A165:J165"/>
    <mergeCell ref="A94:J94"/>
    <mergeCell ref="A95:J95"/>
    <mergeCell ref="J96:J100"/>
    <mergeCell ref="A90:J90"/>
    <mergeCell ref="A91:J91"/>
    <mergeCell ref="A92:J92"/>
    <mergeCell ref="A93:J93"/>
    <mergeCell ref="A79:J79"/>
    <mergeCell ref="A48:J48"/>
    <mergeCell ref="A36:J36"/>
    <mergeCell ref="A37:J37"/>
    <mergeCell ref="A76:J76"/>
    <mergeCell ref="A77:J77"/>
    <mergeCell ref="J38:J42"/>
    <mergeCell ref="A122:J122"/>
    <mergeCell ref="A133:J133"/>
    <mergeCell ref="A33:J33"/>
    <mergeCell ref="A78:J78"/>
    <mergeCell ref="J6:J7"/>
    <mergeCell ref="B12:F12"/>
    <mergeCell ref="H12:I12"/>
    <mergeCell ref="A1:J1"/>
    <mergeCell ref="A6:A7"/>
    <mergeCell ref="B6:B7"/>
    <mergeCell ref="C6:C7"/>
    <mergeCell ref="D6:D7"/>
    <mergeCell ref="E6:E7"/>
    <mergeCell ref="F6:F7"/>
    <mergeCell ref="G6:G7"/>
    <mergeCell ref="I6:I7"/>
    <mergeCell ref="H6:H7"/>
    <mergeCell ref="A3:J3"/>
    <mergeCell ref="A44:J44"/>
    <mergeCell ref="A45:J45"/>
    <mergeCell ref="A34:J34"/>
    <mergeCell ref="A35:J35"/>
    <mergeCell ref="A49:J49"/>
    <mergeCell ref="A66:J66"/>
    <mergeCell ref="A67:J67"/>
    <mergeCell ref="J9:J30"/>
    <mergeCell ref="J61:J65"/>
    <mergeCell ref="J56:J60"/>
    <mergeCell ref="A43:J43"/>
    <mergeCell ref="A47:J47"/>
    <mergeCell ref="J50:J54"/>
    <mergeCell ref="A46:J46"/>
    <mergeCell ref="A415:J415"/>
    <mergeCell ref="A411:J411"/>
    <mergeCell ref="A412:J412"/>
    <mergeCell ref="J406:J410"/>
    <mergeCell ref="A413:J413"/>
    <mergeCell ref="J598:J602"/>
    <mergeCell ref="A414:J414"/>
    <mergeCell ref="J554:J558"/>
    <mergeCell ref="A523:J523"/>
    <mergeCell ref="A522:J522"/>
    <mergeCell ref="J510:J514"/>
    <mergeCell ref="J500:J504"/>
    <mergeCell ref="A508:J508"/>
    <mergeCell ref="J515:J519"/>
    <mergeCell ref="J534:J538"/>
    <mergeCell ref="A530:J530"/>
    <mergeCell ref="A531:J531"/>
    <mergeCell ref="A532:J532"/>
    <mergeCell ref="A520:J520"/>
    <mergeCell ref="A521:J521"/>
    <mergeCell ref="A540:J540"/>
    <mergeCell ref="J525:J529"/>
    <mergeCell ref="A461:J461"/>
    <mergeCell ref="A505:J505"/>
    <mergeCell ref="A603:J603"/>
    <mergeCell ref="A604:J604"/>
    <mergeCell ref="J416:J420"/>
    <mergeCell ref="J580:J584"/>
    <mergeCell ref="J585:J589"/>
    <mergeCell ref="A559:J559"/>
    <mergeCell ref="A560:J560"/>
    <mergeCell ref="A561:J561"/>
    <mergeCell ref="J575:J579"/>
    <mergeCell ref="J421:J425"/>
    <mergeCell ref="J426:J430"/>
    <mergeCell ref="J431:J435"/>
    <mergeCell ref="A509:J509"/>
    <mergeCell ref="A498:J498"/>
    <mergeCell ref="A485:J485"/>
    <mergeCell ref="A486:J486"/>
    <mergeCell ref="J544:J548"/>
    <mergeCell ref="J562:J566"/>
    <mergeCell ref="A499:J499"/>
    <mergeCell ref="J549:J553"/>
    <mergeCell ref="A533:J533"/>
    <mergeCell ref="J447:J451"/>
    <mergeCell ref="A506:J506"/>
    <mergeCell ref="A539:J539"/>
    <mergeCell ref="A324:J324"/>
    <mergeCell ref="J294:J298"/>
    <mergeCell ref="A273:J273"/>
    <mergeCell ref="A274:J274"/>
    <mergeCell ref="A332:J332"/>
    <mergeCell ref="A283:J283"/>
    <mergeCell ref="J314:J318"/>
    <mergeCell ref="J319:J323"/>
    <mergeCell ref="A326:J326"/>
    <mergeCell ref="J327:J331"/>
    <mergeCell ref="A275:J275"/>
    <mergeCell ref="A276:J276"/>
    <mergeCell ref="J304:J308"/>
    <mergeCell ref="J299:J303"/>
    <mergeCell ref="J376:J380"/>
    <mergeCell ref="J455:J459"/>
    <mergeCell ref="J465:J469"/>
    <mergeCell ref="J470:J474"/>
    <mergeCell ref="A237:J237"/>
    <mergeCell ref="A224:J224"/>
    <mergeCell ref="J268:J272"/>
    <mergeCell ref="A251:J251"/>
    <mergeCell ref="A256:J256"/>
    <mergeCell ref="A225:J225"/>
    <mergeCell ref="J386:J390"/>
    <mergeCell ref="A343:J343"/>
    <mergeCell ref="A335:J335"/>
    <mergeCell ref="J336:J340"/>
    <mergeCell ref="A353:J353"/>
    <mergeCell ref="A354:J354"/>
    <mergeCell ref="J356:J360"/>
    <mergeCell ref="A341:J341"/>
    <mergeCell ref="J289:J293"/>
    <mergeCell ref="J284:J288"/>
    <mergeCell ref="A444:J444"/>
    <mergeCell ref="A334:J334"/>
    <mergeCell ref="A445:J445"/>
    <mergeCell ref="A333:J333"/>
    <mergeCell ref="A446:J446"/>
    <mergeCell ref="K83:K87"/>
    <mergeCell ref="A208:J208"/>
    <mergeCell ref="J209:J213"/>
    <mergeCell ref="J214:J218"/>
    <mergeCell ref="A184:J184"/>
    <mergeCell ref="A196:J196"/>
    <mergeCell ref="A197:J197"/>
    <mergeCell ref="A198:J198"/>
    <mergeCell ref="A199:J199"/>
    <mergeCell ref="J203:J207"/>
    <mergeCell ref="A116:J116"/>
    <mergeCell ref="A183:J183"/>
    <mergeCell ref="A185:J185"/>
    <mergeCell ref="J178:J182"/>
    <mergeCell ref="A169:J169"/>
    <mergeCell ref="A104:J104"/>
    <mergeCell ref="J155:J159"/>
    <mergeCell ref="A88:J88"/>
    <mergeCell ref="A89:J89"/>
    <mergeCell ref="J123:J127"/>
    <mergeCell ref="A132:J132"/>
    <mergeCell ref="A355:J355"/>
    <mergeCell ref="A365:J365"/>
  </mergeCells>
  <phoneticPr fontId="62" type="noConversion"/>
  <printOptions horizontalCentered="1"/>
  <pageMargins left="0.19685039370078741" right="0.19685039370078741" top="0.39370078740157483" bottom="0.19685039370078741" header="0" footer="0"/>
  <pageSetup paperSize="9" scale="45" fitToHeight="0" orientation="landscape" r:id="rId1"/>
  <rowBreaks count="12" manualBreakCount="12">
    <brk id="65" max="9" man="1"/>
    <brk id="138" max="9" man="1"/>
    <brk id="182" max="9" man="1"/>
    <brk id="223" max="9" man="1"/>
    <brk id="249" max="9" man="1"/>
    <brk id="283" max="9" man="1"/>
    <brk id="331" max="9" man="1"/>
    <brk id="360" max="9" man="1"/>
    <brk id="425" max="9" man="1"/>
    <brk id="488" max="9" man="1"/>
    <brk id="514" max="9" man="1"/>
    <brk id="558"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04"/>
  <sheetViews>
    <sheetView view="pageBreakPreview" topLeftCell="A239" zoomScale="85" zoomScaleNormal="70" zoomScaleSheetLayoutView="85" workbookViewId="0">
      <selection activeCell="A613" sqref="A613"/>
    </sheetView>
  </sheetViews>
  <sheetFormatPr defaultRowHeight="18.75" x14ac:dyDescent="0.3"/>
  <cols>
    <col min="1" max="1" width="46.7109375" style="56" customWidth="1"/>
    <col min="2" max="2" width="21.42578125" style="166" customWidth="1"/>
    <col min="3" max="3" width="18" style="166" customWidth="1"/>
    <col min="4" max="9" width="21.42578125" style="166" customWidth="1"/>
    <col min="10" max="10" width="101.42578125" style="129" customWidth="1"/>
    <col min="11" max="11" width="112" style="190" customWidth="1"/>
    <col min="12" max="42" width="9.140625" style="190"/>
    <col min="43" max="16384" width="9.140625" style="2"/>
  </cols>
  <sheetData>
    <row r="1" spans="1:42" s="3" customFormat="1" ht="35.25" customHeight="1" x14ac:dyDescent="0.35">
      <c r="A1" s="465" t="s">
        <v>348</v>
      </c>
      <c r="B1" s="465"/>
      <c r="C1" s="465"/>
      <c r="D1" s="465"/>
      <c r="E1" s="465"/>
      <c r="F1" s="465"/>
      <c r="G1" s="465"/>
      <c r="H1" s="465"/>
      <c r="I1" s="465"/>
      <c r="J1" s="465"/>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188"/>
      <c r="AL1" s="188"/>
      <c r="AM1" s="188"/>
      <c r="AN1" s="188"/>
      <c r="AO1" s="188"/>
      <c r="AP1" s="188"/>
    </row>
    <row r="2" spans="1:42" s="3" customFormat="1" ht="21" x14ac:dyDescent="0.35">
      <c r="A2" s="55"/>
      <c r="B2" s="161"/>
      <c r="C2" s="161"/>
      <c r="D2" s="161"/>
      <c r="E2" s="161"/>
      <c r="F2" s="161"/>
      <c r="G2" s="161"/>
      <c r="H2" s="161"/>
      <c r="I2" s="161"/>
      <c r="J2" s="124"/>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row>
    <row r="3" spans="1:42" s="115" customFormat="1" ht="23.25" x14ac:dyDescent="0.35">
      <c r="A3" s="111"/>
      <c r="B3" s="162"/>
      <c r="C3" s="162"/>
      <c r="D3" s="162"/>
      <c r="E3" s="162"/>
      <c r="F3" s="162"/>
      <c r="G3" s="162"/>
      <c r="H3" s="162"/>
      <c r="I3" s="162"/>
      <c r="J3" s="170" t="s">
        <v>6</v>
      </c>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189"/>
      <c r="AK3" s="189"/>
      <c r="AL3" s="189"/>
      <c r="AM3" s="189"/>
      <c r="AN3" s="189"/>
      <c r="AO3" s="189"/>
      <c r="AP3" s="189"/>
    </row>
    <row r="4" spans="1:42" ht="67.5" customHeight="1" x14ac:dyDescent="0.25">
      <c r="A4" s="466" t="s">
        <v>89</v>
      </c>
      <c r="B4" s="447" t="s">
        <v>221</v>
      </c>
      <c r="C4" s="447" t="s">
        <v>4</v>
      </c>
      <c r="D4" s="447" t="s">
        <v>92</v>
      </c>
      <c r="E4" s="447" t="s">
        <v>23</v>
      </c>
      <c r="F4" s="447" t="s">
        <v>93</v>
      </c>
      <c r="G4" s="447" t="s">
        <v>24</v>
      </c>
      <c r="H4" s="447" t="s">
        <v>94</v>
      </c>
      <c r="I4" s="447" t="s">
        <v>25</v>
      </c>
      <c r="J4" s="439" t="s">
        <v>7</v>
      </c>
    </row>
    <row r="5" spans="1:42" ht="52.5" customHeight="1" x14ac:dyDescent="0.25">
      <c r="A5" s="467"/>
      <c r="B5" s="448"/>
      <c r="C5" s="448"/>
      <c r="D5" s="448"/>
      <c r="E5" s="448"/>
      <c r="F5" s="448"/>
      <c r="G5" s="448"/>
      <c r="H5" s="448"/>
      <c r="I5" s="448"/>
      <c r="J5" s="440"/>
    </row>
    <row r="6" spans="1:42" s="87" customFormat="1" x14ac:dyDescent="0.25">
      <c r="A6" s="85">
        <v>1</v>
      </c>
      <c r="B6" s="163">
        <v>2</v>
      </c>
      <c r="C6" s="163">
        <v>3</v>
      </c>
      <c r="D6" s="163">
        <v>4</v>
      </c>
      <c r="E6" s="163">
        <v>5</v>
      </c>
      <c r="F6" s="163">
        <v>6</v>
      </c>
      <c r="G6" s="163">
        <v>7</v>
      </c>
      <c r="H6" s="163">
        <v>8</v>
      </c>
      <c r="I6" s="163">
        <v>9</v>
      </c>
      <c r="J6" s="186">
        <v>10</v>
      </c>
      <c r="K6" s="191"/>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1"/>
      <c r="AK6" s="191"/>
      <c r="AL6" s="191"/>
      <c r="AM6" s="191"/>
      <c r="AN6" s="191"/>
      <c r="AO6" s="191"/>
      <c r="AP6" s="191"/>
    </row>
    <row r="7" spans="1:42" s="8" customFormat="1" ht="18.75" customHeight="1" x14ac:dyDescent="0.25">
      <c r="A7" s="102" t="s">
        <v>251</v>
      </c>
      <c r="B7" s="59">
        <f>SUM(B8:B12)</f>
        <v>8083667.74553</v>
      </c>
      <c r="C7" s="59">
        <f>SUM(C8:C12)</f>
        <v>868125.45099000004</v>
      </c>
      <c r="D7" s="59">
        <f>C7/B7*100</f>
        <v>10.739252011811651</v>
      </c>
      <c r="E7" s="59">
        <f>SUM(E8:E12)</f>
        <v>866769.61930999998</v>
      </c>
      <c r="F7" s="59">
        <f>E7/B7*100</f>
        <v>10.722479530276276</v>
      </c>
      <c r="G7" s="59">
        <f>SUM(G8:G12)</f>
        <v>962829.9</v>
      </c>
      <c r="H7" s="59">
        <f>(G7-G10)/B7*100</f>
        <v>11.910804975036401</v>
      </c>
      <c r="I7" s="59">
        <f>B7-G7</f>
        <v>7120837.8455299996</v>
      </c>
      <c r="J7" s="425" t="s">
        <v>443</v>
      </c>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row>
    <row r="8" spans="1:42" s="9" customFormat="1" ht="19.5" x14ac:dyDescent="0.25">
      <c r="A8" s="74" t="s">
        <v>5</v>
      </c>
      <c r="B8" s="59">
        <f>B15+B20</f>
        <v>809785.9</v>
      </c>
      <c r="C8" s="59">
        <f>C15+C20</f>
        <v>39347.74</v>
      </c>
      <c r="D8" s="59">
        <f>C8/B8*100</f>
        <v>4.8590300226269676</v>
      </c>
      <c r="E8" s="59">
        <f>E15+E20</f>
        <v>39347.74</v>
      </c>
      <c r="F8" s="59">
        <f>E8/B8*100</f>
        <v>4.8590300226269676</v>
      </c>
      <c r="G8" s="59">
        <f>G15+G20</f>
        <v>76994.799999999988</v>
      </c>
      <c r="H8" s="59">
        <f>G8/B8*100</f>
        <v>9.5080440397887855</v>
      </c>
      <c r="I8" s="59">
        <f>B8-G8</f>
        <v>732791.10000000009</v>
      </c>
      <c r="J8" s="426"/>
      <c r="K8" s="192"/>
      <c r="L8" s="192"/>
      <c r="M8" s="192"/>
      <c r="N8" s="192"/>
      <c r="O8" s="192"/>
      <c r="P8" s="192"/>
      <c r="Q8" s="192"/>
      <c r="R8" s="192"/>
      <c r="S8" s="192"/>
      <c r="T8" s="192"/>
      <c r="U8" s="192"/>
      <c r="V8" s="192"/>
      <c r="W8" s="192"/>
      <c r="X8" s="192"/>
      <c r="Y8" s="192"/>
      <c r="Z8" s="192"/>
      <c r="AA8" s="192"/>
      <c r="AB8" s="192"/>
      <c r="AC8" s="192"/>
      <c r="AD8" s="192"/>
      <c r="AE8" s="192"/>
      <c r="AF8" s="192"/>
      <c r="AG8" s="192"/>
      <c r="AH8" s="192"/>
      <c r="AI8" s="192"/>
      <c r="AJ8" s="192"/>
      <c r="AK8" s="192"/>
      <c r="AL8" s="192"/>
      <c r="AM8" s="192"/>
      <c r="AN8" s="192"/>
      <c r="AO8" s="192"/>
      <c r="AP8" s="192"/>
    </row>
    <row r="9" spans="1:42" s="9" customFormat="1" ht="19.5" x14ac:dyDescent="0.25">
      <c r="A9" s="74" t="s">
        <v>1</v>
      </c>
      <c r="B9" s="59">
        <f>B16+B21</f>
        <v>6952218.3430899996</v>
      </c>
      <c r="C9" s="59">
        <f>C16+C21</f>
        <v>811366.29391000001</v>
      </c>
      <c r="D9" s="59">
        <f>C9/B9*100</f>
        <v>11.670610068172545</v>
      </c>
      <c r="E9" s="59">
        <f>E16+E21</f>
        <v>811066.06223000004</v>
      </c>
      <c r="F9" s="59">
        <f>E9/B9*100</f>
        <v>11.66629156629036</v>
      </c>
      <c r="G9" s="59">
        <f>G16+G21</f>
        <v>865108</v>
      </c>
      <c r="H9" s="59">
        <f>G9/B9*100</f>
        <v>12.443625290621871</v>
      </c>
      <c r="I9" s="59">
        <f>B9-G9</f>
        <v>6087110.3430899996</v>
      </c>
      <c r="J9" s="426"/>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row>
    <row r="10" spans="1:42" s="9" customFormat="1" hidden="1" x14ac:dyDescent="0.25">
      <c r="A10" s="116" t="s">
        <v>110</v>
      </c>
      <c r="B10" s="441"/>
      <c r="C10" s="442"/>
      <c r="D10" s="442"/>
      <c r="E10" s="442"/>
      <c r="F10" s="443"/>
      <c r="G10" s="57"/>
      <c r="H10" s="441"/>
      <c r="I10" s="443"/>
      <c r="J10" s="426"/>
      <c r="K10" s="192"/>
      <c r="L10" s="192"/>
      <c r="M10" s="192"/>
      <c r="N10" s="192"/>
      <c r="O10" s="192"/>
      <c r="P10" s="192"/>
      <c r="Q10" s="192"/>
      <c r="R10" s="192"/>
      <c r="S10" s="192"/>
      <c r="T10" s="192"/>
      <c r="U10" s="192"/>
      <c r="V10" s="192"/>
      <c r="W10" s="192"/>
      <c r="X10" s="192"/>
      <c r="Y10" s="192"/>
      <c r="Z10" s="192"/>
      <c r="AA10" s="192"/>
      <c r="AB10" s="192"/>
      <c r="AC10" s="192"/>
      <c r="AD10" s="192"/>
      <c r="AE10" s="192"/>
      <c r="AF10" s="192"/>
      <c r="AG10" s="192"/>
      <c r="AH10" s="192"/>
      <c r="AI10" s="192"/>
      <c r="AJ10" s="192"/>
      <c r="AK10" s="192"/>
      <c r="AL10" s="192"/>
      <c r="AM10" s="192"/>
      <c r="AN10" s="192"/>
      <c r="AO10" s="192"/>
      <c r="AP10" s="192"/>
    </row>
    <row r="11" spans="1:42" s="8" customFormat="1" x14ac:dyDescent="0.25">
      <c r="A11" s="117" t="s">
        <v>2</v>
      </c>
      <c r="B11" s="57">
        <f>B17+B22</f>
        <v>304168.70244000002</v>
      </c>
      <c r="C11" s="57">
        <f>C17+C22</f>
        <v>17411.417079999999</v>
      </c>
      <c r="D11" s="57">
        <f>C11/B11*100</f>
        <v>5.7242631935264789</v>
      </c>
      <c r="E11" s="57">
        <f>E17+E22</f>
        <v>16355.817080000001</v>
      </c>
      <c r="F11" s="57">
        <f>E11/B11*100</f>
        <v>5.3772189409350331</v>
      </c>
      <c r="G11" s="57">
        <f>G17+G22</f>
        <v>20727.099999999999</v>
      </c>
      <c r="H11" s="57">
        <f>G11/B11*100</f>
        <v>6.814343433012672</v>
      </c>
      <c r="I11" s="57">
        <f>B11-G11</f>
        <v>283441.60244000005</v>
      </c>
      <c r="J11" s="426"/>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row>
    <row r="12" spans="1:42" s="8" customFormat="1" x14ac:dyDescent="0.25">
      <c r="A12" s="117" t="s">
        <v>3</v>
      </c>
      <c r="B12" s="57">
        <f>B18+B23</f>
        <v>17494.8</v>
      </c>
      <c r="C12" s="57">
        <f>C18+C23</f>
        <v>0</v>
      </c>
      <c r="D12" s="57">
        <f>C12/B12*100</f>
        <v>0</v>
      </c>
      <c r="E12" s="57">
        <f>E18+E23</f>
        <v>0</v>
      </c>
      <c r="F12" s="57">
        <f>E12/B12*100</f>
        <v>0</v>
      </c>
      <c r="G12" s="57">
        <f>G18+G23</f>
        <v>0</v>
      </c>
      <c r="H12" s="57">
        <f>G12/B12*100</f>
        <v>0</v>
      </c>
      <c r="I12" s="57">
        <f>B12-G12</f>
        <v>17494.8</v>
      </c>
      <c r="J12" s="426"/>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row>
    <row r="13" spans="1:42" x14ac:dyDescent="0.25">
      <c r="A13" s="257" t="s">
        <v>38</v>
      </c>
      <c r="B13" s="103"/>
      <c r="C13" s="57"/>
      <c r="D13" s="57"/>
      <c r="E13" s="57"/>
      <c r="F13" s="57"/>
      <c r="G13" s="57"/>
      <c r="H13" s="57"/>
      <c r="I13" s="57"/>
      <c r="J13" s="426"/>
    </row>
    <row r="14" spans="1:42" x14ac:dyDescent="0.25">
      <c r="A14" s="98" t="s">
        <v>39</v>
      </c>
      <c r="B14" s="59">
        <f>SUM(B15:B18)</f>
        <v>2618338.01291</v>
      </c>
      <c r="C14" s="59">
        <f>SUM(C15:C18)</f>
        <v>233557.85099000001</v>
      </c>
      <c r="D14" s="59">
        <f>C14/B14*100</f>
        <v>8.9200802126546552</v>
      </c>
      <c r="E14" s="59">
        <f>SUM(E15:E18)</f>
        <v>232569.71930999999</v>
      </c>
      <c r="F14" s="59">
        <f>E14/B14*100</f>
        <v>8.882341323514753</v>
      </c>
      <c r="G14" s="59">
        <f>SUM(G15:G18)</f>
        <v>363240.2</v>
      </c>
      <c r="H14" s="59">
        <f>G14/B14*100</f>
        <v>13.872930011671707</v>
      </c>
      <c r="I14" s="59">
        <f t="shared" ref="I14:I28" si="0">B14-G14</f>
        <v>2255097.8129099999</v>
      </c>
      <c r="J14" s="426"/>
    </row>
    <row r="15" spans="1:42" s="1" customFormat="1" ht="19.5" x14ac:dyDescent="0.25">
      <c r="A15" s="61" t="s">
        <v>0</v>
      </c>
      <c r="B15" s="175">
        <f>B55+B108+B122+B139+B159+B199+B274+B309+B482+B317+B95+B580</f>
        <v>640975</v>
      </c>
      <c r="C15" s="175">
        <f>C55+C108+C122+C139+C159+C199+C274+C309+C482+C317+C95+C580</f>
        <v>19183.14</v>
      </c>
      <c r="D15" s="175">
        <v>0</v>
      </c>
      <c r="E15" s="175">
        <f>E55+E108+E122+E139+E159+E199+E274+E309+E482+E317+E95+E580</f>
        <v>19183.14</v>
      </c>
      <c r="F15" s="175">
        <v>0</v>
      </c>
      <c r="G15" s="175">
        <f>G55+G108+G122+G139+G159+G199+G274+G309+G482+G317+G95+G580</f>
        <v>56830.2</v>
      </c>
      <c r="H15" s="175">
        <v>0</v>
      </c>
      <c r="I15" s="175">
        <f t="shared" si="0"/>
        <v>584144.80000000005</v>
      </c>
      <c r="J15" s="426"/>
      <c r="K15" s="193"/>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c r="AO15" s="193"/>
      <c r="AP15" s="193"/>
    </row>
    <row r="16" spans="1:42" s="1" customFormat="1" ht="19.5" x14ac:dyDescent="0.25">
      <c r="A16" s="61" t="s">
        <v>1</v>
      </c>
      <c r="B16" s="175">
        <f t="shared" ref="B16:C18" si="1">B56+B109+B123+B140+B160+B200+B275+B310+B483+B318+B96+B581</f>
        <v>1828440.74309</v>
      </c>
      <c r="C16" s="175">
        <f t="shared" si="1"/>
        <v>200416.79391000001</v>
      </c>
      <c r="D16" s="175">
        <f>C16/B16*100</f>
        <v>10.961076790014138</v>
      </c>
      <c r="E16" s="175">
        <f t="shared" ref="E16:E18" si="2">E56+E109+E123+E140+E160+E200+E275+E310+E483+E318+E96+E581</f>
        <v>200416.56223000001</v>
      </c>
      <c r="F16" s="175">
        <f>E16/B16*100</f>
        <v>10.961064119108565</v>
      </c>
      <c r="G16" s="175">
        <f t="shared" ref="G16:G18" si="3">G56+G109+G123+G140+G160+G200+G275+G310+G483+G318+G96+G581</f>
        <v>289068.7</v>
      </c>
      <c r="H16" s="175">
        <f>G16/B16*100</f>
        <v>15.809574419758562</v>
      </c>
      <c r="I16" s="175">
        <f t="shared" si="0"/>
        <v>1539372.0430900001</v>
      </c>
      <c r="J16" s="426"/>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M16" s="193"/>
      <c r="AN16" s="193"/>
      <c r="AO16" s="193"/>
      <c r="AP16" s="193"/>
    </row>
    <row r="17" spans="1:42" x14ac:dyDescent="0.25">
      <c r="A17" s="62" t="s">
        <v>2</v>
      </c>
      <c r="B17" s="176">
        <f t="shared" si="1"/>
        <v>148922.26981999999</v>
      </c>
      <c r="C17" s="176">
        <f t="shared" si="1"/>
        <v>13957.917079999999</v>
      </c>
      <c r="D17" s="176">
        <f>C17/B17*100</f>
        <v>9.3726190830093543</v>
      </c>
      <c r="E17" s="176">
        <f t="shared" si="2"/>
        <v>12970.01708</v>
      </c>
      <c r="F17" s="176">
        <f>E17/B17*100</f>
        <v>8.7092528845260393</v>
      </c>
      <c r="G17" s="176">
        <f t="shared" si="3"/>
        <v>17341.3</v>
      </c>
      <c r="H17" s="176">
        <f>G17/B17*100</f>
        <v>11.644531083873593</v>
      </c>
      <c r="I17" s="176">
        <f t="shared" si="0"/>
        <v>131580.96982</v>
      </c>
      <c r="J17" s="426"/>
    </row>
    <row r="18" spans="1:42" x14ac:dyDescent="0.25">
      <c r="A18" s="60" t="s">
        <v>3</v>
      </c>
      <c r="B18" s="176">
        <f t="shared" si="1"/>
        <v>0</v>
      </c>
      <c r="C18" s="176">
        <f t="shared" si="1"/>
        <v>0</v>
      </c>
      <c r="D18" s="176">
        <v>0</v>
      </c>
      <c r="E18" s="176">
        <f t="shared" si="2"/>
        <v>0</v>
      </c>
      <c r="F18" s="176">
        <v>0</v>
      </c>
      <c r="G18" s="176">
        <f t="shared" si="3"/>
        <v>0</v>
      </c>
      <c r="H18" s="176">
        <v>0</v>
      </c>
      <c r="I18" s="176">
        <f t="shared" si="0"/>
        <v>0</v>
      </c>
      <c r="J18" s="426"/>
    </row>
    <row r="19" spans="1:42" x14ac:dyDescent="0.25">
      <c r="A19" s="257" t="s">
        <v>40</v>
      </c>
      <c r="B19" s="59">
        <f>SUM(B20:B23)</f>
        <v>5465329.7326199999</v>
      </c>
      <c r="C19" s="59">
        <f>SUM(C20:C23)</f>
        <v>634567.6</v>
      </c>
      <c r="D19" s="59">
        <f t="shared" ref="D19:D24" si="4">C19/B19*100</f>
        <v>11.610783448481845</v>
      </c>
      <c r="E19" s="59">
        <f>SUM(E20:E23)</f>
        <v>634199.9</v>
      </c>
      <c r="F19" s="59">
        <f t="shared" ref="F19:F24" si="5">E19/B19*100</f>
        <v>11.604055583595571</v>
      </c>
      <c r="G19" s="59">
        <f>SUM(G20:G23)</f>
        <v>599589.69999999995</v>
      </c>
      <c r="H19" s="59">
        <f t="shared" ref="H19:H24" si="6">G19/B19*100</f>
        <v>10.970787296168593</v>
      </c>
      <c r="I19" s="59">
        <f t="shared" si="0"/>
        <v>4865740.0326199997</v>
      </c>
      <c r="J19" s="426"/>
    </row>
    <row r="20" spans="1:42" s="1" customFormat="1" ht="19.5" x14ac:dyDescent="0.25">
      <c r="A20" s="61" t="s">
        <v>0</v>
      </c>
      <c r="B20" s="59">
        <f>B37+B204+B60+B69+B82+B144+B149+B209+B218+B235+B249+B258+B279+B299+B304+B284+B289+B294+B326+B336+B346+B356+B361+B366+B371+B376+B381+B386+B391+B399+B404+B412+B422+B427+B432+B437+B447+B457+B467+B472+B491+B550+B555+B565+B575+B589+B25</f>
        <v>168810.9</v>
      </c>
      <c r="C20" s="59">
        <f>C37+C204+C60+C69+C82+C144+C149+C209+C218+C235+C249+C258+C279+C299+C304+C284+C289+C294+C326+C336+C346+C356+C361+C366+C371+C376+C381+C386+C391+C399+C404+C412+C422+C427+C432+C437+C447+C457+C467+C472+C491+C550+C555+C565+C575+C589+C25</f>
        <v>20164.599999999999</v>
      </c>
      <c r="D20" s="59">
        <f t="shared" si="4"/>
        <v>11.945081745313839</v>
      </c>
      <c r="E20" s="59">
        <f>E37+E204+E60+E69+E82+E144+E149+E209+E218+E235+E249+E258+E279+E299+E304+E284+E289+E294+E326+E336+E346+E356+E361+E366+E371+E376+E381+E386+E391+E399+E404+E412+E422+E427+E432+E437+E447+E457+E467+E472+E491+E550+E555+E565+E575+E589+E25</f>
        <v>20164.599999999999</v>
      </c>
      <c r="F20" s="59">
        <f t="shared" si="5"/>
        <v>11.945081745313839</v>
      </c>
      <c r="G20" s="59">
        <f>G37+G204+G60+G69+G82+G144+G149+G209+G218+G235+G249+G258+G279+G299+G304+G284+G289+G294+G326+G336+G346+G356+G361+G366+G371+G376+G381+G386+G391+G399+G404+G412+G422+G427+G432+G437+G447+G457+G467+G472+G491+G550+G555+G565+G575+G589+G25</f>
        <v>20164.599999999999</v>
      </c>
      <c r="H20" s="59">
        <f t="shared" si="6"/>
        <v>11.945081745313839</v>
      </c>
      <c r="I20" s="59">
        <f t="shared" si="0"/>
        <v>148646.29999999999</v>
      </c>
      <c r="J20" s="426"/>
      <c r="K20" s="193"/>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3"/>
      <c r="AN20" s="193"/>
      <c r="AO20" s="193"/>
      <c r="AP20" s="193"/>
    </row>
    <row r="21" spans="1:42" s="1" customFormat="1" ht="19.5" x14ac:dyDescent="0.25">
      <c r="A21" s="61" t="s">
        <v>1</v>
      </c>
      <c r="B21" s="59">
        <f t="shared" ref="B21:C23" si="7">B38+B205+B61+B70+B83+B145+B150+B210+B219+B236+B250+B259+B280+B300+B305+B285+B290+B295+B327+B337+B347+B357+B362+B367+B372+B377+B382+B387+B392+B400+B405+B413+B423+B428+B433+B438+B448+B458+B468+B473+B492+B551+B556+B566+B576+B590+B26</f>
        <v>5123777.5999999996</v>
      </c>
      <c r="C21" s="59">
        <f t="shared" si="7"/>
        <v>610949.5</v>
      </c>
      <c r="D21" s="59">
        <f t="shared" si="4"/>
        <v>11.923809885893565</v>
      </c>
      <c r="E21" s="59">
        <f t="shared" ref="E21:E23" si="8">E38+E205+E61+E70+E83+E145+E150+E210+E219+E236+E250+E259+E280+E300+E305+E285+E290+E295+E327+E337+E347+E357+E362+E367+E372+E377+E382+E387+E392+E400+E405+E413+E423+E428+E433+E438+E448+E458+E468+E473+E492+E551+E556+E566+E576+E590+E26</f>
        <v>610649.5</v>
      </c>
      <c r="F21" s="59">
        <f t="shared" si="5"/>
        <v>11.917954830826382</v>
      </c>
      <c r="G21" s="59">
        <f t="shared" ref="G21:G23" si="9">G38+G205+G61+G70+G83+G145+G150+G210+G219+G236+G250+G259+G280+G300+G305+G285+G290+G295+G327+G337+G347+G357+G362+G367+G372+G377+G382+G387+G392+G400+G405+G413+G423+G428+G433+G438+G448+G458+G468+G473+G492+G551+G556+G566+G576+G590+G26</f>
        <v>576039.29999999993</v>
      </c>
      <c r="H21" s="59">
        <f t="shared" si="6"/>
        <v>11.242472741205628</v>
      </c>
      <c r="I21" s="59">
        <f>B21-G21</f>
        <v>4547738.3</v>
      </c>
      <c r="J21" s="426"/>
      <c r="K21" s="193"/>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3"/>
      <c r="AP21" s="193"/>
    </row>
    <row r="22" spans="1:42" x14ac:dyDescent="0.25">
      <c r="A22" s="62" t="s">
        <v>2</v>
      </c>
      <c r="B22" s="57">
        <f t="shared" si="7"/>
        <v>155246.43262000001</v>
      </c>
      <c r="C22" s="57">
        <f t="shared" si="7"/>
        <v>3453.5</v>
      </c>
      <c r="D22" s="57">
        <f t="shared" si="4"/>
        <v>2.2245277664145786</v>
      </c>
      <c r="E22" s="57">
        <f t="shared" si="8"/>
        <v>3385.8</v>
      </c>
      <c r="F22" s="57">
        <f t="shared" si="5"/>
        <v>2.1809196790289507</v>
      </c>
      <c r="G22" s="57">
        <f t="shared" si="9"/>
        <v>3385.8</v>
      </c>
      <c r="H22" s="57">
        <f t="shared" si="6"/>
        <v>2.1809196790289507</v>
      </c>
      <c r="I22" s="57">
        <f t="shared" si="0"/>
        <v>151860.63262000002</v>
      </c>
      <c r="J22" s="426"/>
    </row>
    <row r="23" spans="1:42" x14ac:dyDescent="0.25">
      <c r="A23" s="60" t="s">
        <v>3</v>
      </c>
      <c r="B23" s="57">
        <f t="shared" si="7"/>
        <v>17494.8</v>
      </c>
      <c r="C23" s="57">
        <f t="shared" si="7"/>
        <v>0</v>
      </c>
      <c r="D23" s="57">
        <f t="shared" si="4"/>
        <v>0</v>
      </c>
      <c r="E23" s="57">
        <f t="shared" si="8"/>
        <v>0</v>
      </c>
      <c r="F23" s="57">
        <f t="shared" si="5"/>
        <v>0</v>
      </c>
      <c r="G23" s="57">
        <f t="shared" si="9"/>
        <v>0</v>
      </c>
      <c r="H23" s="57">
        <f t="shared" si="6"/>
        <v>0</v>
      </c>
      <c r="I23" s="57">
        <f t="shared" si="0"/>
        <v>17494.8</v>
      </c>
      <c r="J23" s="426"/>
    </row>
    <row r="24" spans="1:42" ht="86.25" hidden="1" customHeight="1" x14ac:dyDescent="0.25">
      <c r="A24" s="185" t="s">
        <v>288</v>
      </c>
      <c r="B24" s="59">
        <f>SUM(B25:B28)</f>
        <v>126445.2</v>
      </c>
      <c r="C24" s="59">
        <f>SUM(C25:C28)</f>
        <v>31611.4</v>
      </c>
      <c r="D24" s="59">
        <f t="shared" si="4"/>
        <v>25.000079085643428</v>
      </c>
      <c r="E24" s="59">
        <f>SUM(E25:E28)</f>
        <v>31611.4</v>
      </c>
      <c r="F24" s="59">
        <f t="shared" si="5"/>
        <v>25.000079085643428</v>
      </c>
      <c r="G24" s="59">
        <f>SUM(G25:G28)</f>
        <v>31611.4</v>
      </c>
      <c r="H24" s="59">
        <f t="shared" si="6"/>
        <v>25.000079085643428</v>
      </c>
      <c r="I24" s="59">
        <f t="shared" si="0"/>
        <v>94833.799999999988</v>
      </c>
      <c r="J24" s="426"/>
    </row>
    <row r="25" spans="1:42" s="1" customFormat="1" ht="19.5" hidden="1" x14ac:dyDescent="0.25">
      <c r="A25" s="61" t="s">
        <v>0</v>
      </c>
      <c r="B25" s="59">
        <f>B501+B506+B511+B519+B524+B532+B537+B542</f>
        <v>0</v>
      </c>
      <c r="C25" s="59">
        <f>C501+C506+C511+C519+C524+C532+C537+C542</f>
        <v>0</v>
      </c>
      <c r="D25" s="59">
        <v>0</v>
      </c>
      <c r="E25" s="59">
        <f>E501+E506+E511+E519+E524+E532+E537+E542</f>
        <v>0</v>
      </c>
      <c r="F25" s="59">
        <v>0</v>
      </c>
      <c r="G25" s="59">
        <f>G501+G506+G511+G519+G524+G532+G537+G542</f>
        <v>0</v>
      </c>
      <c r="H25" s="59">
        <v>0</v>
      </c>
      <c r="I25" s="59">
        <f t="shared" si="0"/>
        <v>0</v>
      </c>
      <c r="J25" s="426"/>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row>
    <row r="26" spans="1:42" s="1" customFormat="1" ht="19.5" hidden="1" x14ac:dyDescent="0.25">
      <c r="A26" s="61" t="s">
        <v>1</v>
      </c>
      <c r="B26" s="59">
        <f t="shared" ref="B26:C28" si="10">B502+B507+B512+B520+B525+B533+B538+B543</f>
        <v>118858.5</v>
      </c>
      <c r="C26" s="59">
        <f t="shared" si="10"/>
        <v>29714.7</v>
      </c>
      <c r="D26" s="59">
        <f>C26/B26*100</f>
        <v>25.000063100241043</v>
      </c>
      <c r="E26" s="59">
        <f>E502+E507+E512+E520+E525+E533+E538+E543</f>
        <v>29714.7</v>
      </c>
      <c r="F26" s="59">
        <f>E26/B26*100</f>
        <v>25.000063100241043</v>
      </c>
      <c r="G26" s="59">
        <f>G502+G507+G512+G520+G525+G533+G538+G543</f>
        <v>29714.7</v>
      </c>
      <c r="H26" s="59">
        <f>G26/B26*100</f>
        <v>25.000063100241043</v>
      </c>
      <c r="I26" s="59">
        <f t="shared" si="0"/>
        <v>89143.8</v>
      </c>
      <c r="J26" s="426"/>
      <c r="K26" s="193"/>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3"/>
      <c r="AP26" s="193"/>
    </row>
    <row r="27" spans="1:42" hidden="1" x14ac:dyDescent="0.25">
      <c r="A27" s="62" t="s">
        <v>2</v>
      </c>
      <c r="B27" s="57">
        <f t="shared" si="10"/>
        <v>7586.7</v>
      </c>
      <c r="C27" s="57">
        <f t="shared" si="10"/>
        <v>1896.7</v>
      </c>
      <c r="D27" s="57">
        <v>0</v>
      </c>
      <c r="E27" s="57">
        <f>E503+E508+E513+E521+E526+E534+E539+E544</f>
        <v>1896.7</v>
      </c>
      <c r="F27" s="57">
        <v>0</v>
      </c>
      <c r="G27" s="57">
        <f>G503+G508+G513+G521+G526+G534+G539+G544</f>
        <v>1896.7</v>
      </c>
      <c r="H27" s="57">
        <v>0</v>
      </c>
      <c r="I27" s="57">
        <f t="shared" si="0"/>
        <v>5690</v>
      </c>
      <c r="J27" s="426"/>
    </row>
    <row r="28" spans="1:42" hidden="1" x14ac:dyDescent="0.25">
      <c r="A28" s="60" t="s">
        <v>3</v>
      </c>
      <c r="B28" s="57">
        <f t="shared" si="10"/>
        <v>0</v>
      </c>
      <c r="C28" s="57">
        <f t="shared" si="10"/>
        <v>0</v>
      </c>
      <c r="D28" s="57">
        <v>0</v>
      </c>
      <c r="E28" s="57">
        <f>E504+E509+E514+E522+E527+E535+E540+E545</f>
        <v>0</v>
      </c>
      <c r="F28" s="57">
        <v>0</v>
      </c>
      <c r="G28" s="57">
        <f>G504+G509+G514+G522+G527+G535+G540+G545</f>
        <v>0</v>
      </c>
      <c r="H28" s="57">
        <v>0</v>
      </c>
      <c r="I28" s="57">
        <f t="shared" si="0"/>
        <v>0</v>
      </c>
      <c r="J28" s="427"/>
    </row>
    <row r="29" spans="1:42" s="18" customFormat="1" x14ac:dyDescent="0.25">
      <c r="A29" s="481" t="s">
        <v>257</v>
      </c>
      <c r="B29" s="482"/>
      <c r="C29" s="482"/>
      <c r="D29" s="482"/>
      <c r="E29" s="482"/>
      <c r="F29" s="482"/>
      <c r="G29" s="482"/>
      <c r="H29" s="482"/>
      <c r="I29" s="482"/>
      <c r="J29" s="483"/>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4"/>
      <c r="AJ29" s="194"/>
      <c r="AK29" s="194"/>
      <c r="AL29" s="194"/>
      <c r="AM29" s="194"/>
      <c r="AN29" s="194"/>
      <c r="AO29" s="194"/>
      <c r="AP29" s="194"/>
    </row>
    <row r="30" spans="1:42" x14ac:dyDescent="0.25">
      <c r="A30" s="484" t="s">
        <v>278</v>
      </c>
      <c r="B30" s="485"/>
      <c r="C30" s="485"/>
      <c r="D30" s="485"/>
      <c r="E30" s="485"/>
      <c r="F30" s="485"/>
      <c r="G30" s="485"/>
      <c r="H30" s="485"/>
      <c r="I30" s="485"/>
      <c r="J30" s="485"/>
    </row>
    <row r="31" spans="1:42" s="19" customFormat="1" x14ac:dyDescent="0.25">
      <c r="A31" s="468" t="s">
        <v>259</v>
      </c>
      <c r="B31" s="469"/>
      <c r="C31" s="469"/>
      <c r="D31" s="469"/>
      <c r="E31" s="469"/>
      <c r="F31" s="469"/>
      <c r="G31" s="469"/>
      <c r="H31" s="469"/>
      <c r="I31" s="469"/>
      <c r="J31" s="470"/>
      <c r="K31" s="195"/>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5"/>
      <c r="AM31" s="195"/>
      <c r="AN31" s="195"/>
      <c r="AO31" s="195"/>
      <c r="AP31" s="195"/>
    </row>
    <row r="32" spans="1:42" x14ac:dyDescent="0.25">
      <c r="A32" s="471" t="s">
        <v>45</v>
      </c>
      <c r="B32" s="472"/>
      <c r="C32" s="472"/>
      <c r="D32" s="472"/>
      <c r="E32" s="472"/>
      <c r="F32" s="472"/>
      <c r="G32" s="472"/>
      <c r="H32" s="472"/>
      <c r="I32" s="472"/>
      <c r="J32" s="473"/>
    </row>
    <row r="33" spans="1:42" s="20" customFormat="1" hidden="1" x14ac:dyDescent="0.25">
      <c r="A33" s="474" t="s">
        <v>141</v>
      </c>
      <c r="B33" s="475"/>
      <c r="C33" s="475"/>
      <c r="D33" s="475"/>
      <c r="E33" s="475"/>
      <c r="F33" s="475"/>
      <c r="G33" s="475"/>
      <c r="H33" s="475"/>
      <c r="I33" s="475"/>
      <c r="J33" s="475"/>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row>
    <row r="34" spans="1:42" s="20" customFormat="1" hidden="1" x14ac:dyDescent="0.25">
      <c r="A34" s="471" t="s">
        <v>222</v>
      </c>
      <c r="B34" s="472"/>
      <c r="C34" s="472"/>
      <c r="D34" s="472"/>
      <c r="E34" s="472"/>
      <c r="F34" s="472"/>
      <c r="G34" s="472"/>
      <c r="H34" s="472"/>
      <c r="I34" s="472"/>
      <c r="J34" s="472"/>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row>
    <row r="35" spans="1:42" hidden="1" x14ac:dyDescent="0.25">
      <c r="A35" s="476" t="s">
        <v>261</v>
      </c>
      <c r="B35" s="477"/>
      <c r="C35" s="477"/>
      <c r="D35" s="477"/>
      <c r="E35" s="477"/>
      <c r="F35" s="477"/>
      <c r="G35" s="477"/>
      <c r="H35" s="477"/>
      <c r="I35" s="477"/>
      <c r="J35" s="477"/>
    </row>
    <row r="36" spans="1:42" s="171" customFormat="1" ht="153.75" hidden="1" customHeight="1" x14ac:dyDescent="0.25">
      <c r="A36" s="177" t="s">
        <v>308</v>
      </c>
      <c r="B36" s="221">
        <f>SUM(B37:B40)</f>
        <v>28369.8</v>
      </c>
      <c r="C36" s="221">
        <f>SUM(C37:C40)</f>
        <v>0</v>
      </c>
      <c r="D36" s="221">
        <f>C36/B36*100</f>
        <v>0</v>
      </c>
      <c r="E36" s="221">
        <f>SUM(E37:E40)</f>
        <v>0</v>
      </c>
      <c r="F36" s="221">
        <f>E36/B36*100</f>
        <v>0</v>
      </c>
      <c r="G36" s="221">
        <f>SUM(G37:G40)</f>
        <v>0</v>
      </c>
      <c r="H36" s="221">
        <f>G36/B36*100</f>
        <v>0</v>
      </c>
      <c r="I36" s="221">
        <f>B36-G36</f>
        <v>28369.8</v>
      </c>
      <c r="J36" s="478" t="s">
        <v>385</v>
      </c>
      <c r="K36" s="230"/>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197"/>
      <c r="AI36" s="197"/>
      <c r="AJ36" s="197"/>
      <c r="AK36" s="197"/>
      <c r="AL36" s="197"/>
      <c r="AM36" s="197"/>
      <c r="AN36" s="197"/>
      <c r="AO36" s="197"/>
      <c r="AP36" s="197"/>
    </row>
    <row r="37" spans="1:42" s="171" customFormat="1" ht="19.5" hidden="1" x14ac:dyDescent="0.25">
      <c r="A37" s="178" t="s">
        <v>0</v>
      </c>
      <c r="B37" s="221">
        <v>0</v>
      </c>
      <c r="C37" s="221">
        <v>0</v>
      </c>
      <c r="D37" s="221">
        <v>0</v>
      </c>
      <c r="E37" s="221">
        <v>0</v>
      </c>
      <c r="F37" s="221">
        <v>0</v>
      </c>
      <c r="G37" s="221">
        <v>0</v>
      </c>
      <c r="H37" s="221">
        <v>0</v>
      </c>
      <c r="I37" s="221">
        <f>B37-G37</f>
        <v>0</v>
      </c>
      <c r="J37" s="479"/>
      <c r="K37" s="197"/>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197"/>
      <c r="AI37" s="197"/>
      <c r="AJ37" s="197"/>
      <c r="AK37" s="197"/>
      <c r="AL37" s="197"/>
      <c r="AM37" s="197"/>
      <c r="AN37" s="197"/>
      <c r="AO37" s="197"/>
      <c r="AP37" s="197"/>
    </row>
    <row r="38" spans="1:42" s="172" customFormat="1" ht="19.5" hidden="1" x14ac:dyDescent="0.25">
      <c r="A38" s="178" t="s">
        <v>1</v>
      </c>
      <c r="B38" s="227">
        <v>10222.5</v>
      </c>
      <c r="C38" s="227">
        <v>0</v>
      </c>
      <c r="D38" s="221">
        <f>C38/B38*100</f>
        <v>0</v>
      </c>
      <c r="E38" s="227">
        <v>0</v>
      </c>
      <c r="F38" s="221">
        <f>E38/B38*100</f>
        <v>0</v>
      </c>
      <c r="G38" s="221">
        <v>0</v>
      </c>
      <c r="H38" s="221">
        <f>G38/B38*100</f>
        <v>0</v>
      </c>
      <c r="I38" s="221">
        <f>B38-G38</f>
        <v>10222.5</v>
      </c>
      <c r="J38" s="479"/>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198"/>
      <c r="AL38" s="198"/>
      <c r="AM38" s="198"/>
      <c r="AN38" s="198"/>
      <c r="AO38" s="198"/>
      <c r="AP38" s="198"/>
    </row>
    <row r="39" spans="1:42" s="171" customFormat="1" hidden="1" x14ac:dyDescent="0.25">
      <c r="A39" s="179" t="s">
        <v>2</v>
      </c>
      <c r="B39" s="229">
        <v>652.5</v>
      </c>
      <c r="C39" s="229">
        <v>0</v>
      </c>
      <c r="D39" s="222">
        <f>C39/B39*100</f>
        <v>0</v>
      </c>
      <c r="E39" s="229">
        <v>0</v>
      </c>
      <c r="F39" s="222">
        <f>E39/B39*100</f>
        <v>0</v>
      </c>
      <c r="G39" s="222">
        <v>0</v>
      </c>
      <c r="H39" s="222">
        <f>G39/B39*100</f>
        <v>0</v>
      </c>
      <c r="I39" s="222">
        <f>B39-G39</f>
        <v>652.5</v>
      </c>
      <c r="J39" s="479"/>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7"/>
      <c r="AJ39" s="197"/>
      <c r="AK39" s="197"/>
      <c r="AL39" s="197"/>
      <c r="AM39" s="197"/>
      <c r="AN39" s="197"/>
      <c r="AO39" s="197"/>
      <c r="AP39" s="197"/>
    </row>
    <row r="40" spans="1:42" s="171" customFormat="1" hidden="1" x14ac:dyDescent="0.25">
      <c r="A40" s="179" t="s">
        <v>3</v>
      </c>
      <c r="B40" s="229">
        <v>17494.8</v>
      </c>
      <c r="C40" s="229">
        <v>0</v>
      </c>
      <c r="D40" s="222">
        <f>C40/B40*100</f>
        <v>0</v>
      </c>
      <c r="E40" s="229">
        <v>0</v>
      </c>
      <c r="F40" s="222">
        <f>E40/B40*100</f>
        <v>0</v>
      </c>
      <c r="G40" s="222">
        <v>0</v>
      </c>
      <c r="H40" s="222">
        <f>G40/B40*100</f>
        <v>0</v>
      </c>
      <c r="I40" s="222">
        <f>B40-G40</f>
        <v>17494.8</v>
      </c>
      <c r="J40" s="480"/>
      <c r="K40" s="197"/>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c r="AJ40" s="197"/>
      <c r="AK40" s="197"/>
      <c r="AL40" s="197"/>
      <c r="AM40" s="197"/>
      <c r="AN40" s="197"/>
      <c r="AO40" s="197"/>
      <c r="AP40" s="197"/>
    </row>
    <row r="41" spans="1:42" s="106" customFormat="1" x14ac:dyDescent="0.25">
      <c r="A41" s="491" t="s">
        <v>258</v>
      </c>
      <c r="B41" s="492"/>
      <c r="C41" s="492"/>
      <c r="D41" s="492"/>
      <c r="E41" s="492"/>
      <c r="F41" s="492"/>
      <c r="G41" s="492"/>
      <c r="H41" s="492"/>
      <c r="I41" s="492"/>
      <c r="J41" s="493"/>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row>
    <row r="42" spans="1:42" s="107" customFormat="1" x14ac:dyDescent="0.25">
      <c r="A42" s="403" t="s">
        <v>13</v>
      </c>
      <c r="B42" s="404"/>
      <c r="C42" s="404"/>
      <c r="D42" s="404"/>
      <c r="E42" s="404"/>
      <c r="F42" s="404"/>
      <c r="G42" s="404"/>
      <c r="H42" s="404"/>
      <c r="I42" s="404"/>
      <c r="J42" s="405"/>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200"/>
      <c r="AM42" s="200"/>
      <c r="AN42" s="200"/>
      <c r="AO42" s="200"/>
      <c r="AP42" s="200"/>
    </row>
    <row r="43" spans="1:42" s="106" customFormat="1" x14ac:dyDescent="0.25">
      <c r="A43" s="491" t="s">
        <v>42</v>
      </c>
      <c r="B43" s="492"/>
      <c r="C43" s="492"/>
      <c r="D43" s="492"/>
      <c r="E43" s="492"/>
      <c r="F43" s="492"/>
      <c r="G43" s="492"/>
      <c r="H43" s="492"/>
      <c r="I43" s="492"/>
      <c r="J43" s="493"/>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row>
    <row r="44" spans="1:42" x14ac:dyDescent="0.25">
      <c r="A44" s="484" t="s">
        <v>47</v>
      </c>
      <c r="B44" s="485"/>
      <c r="C44" s="485"/>
      <c r="D44" s="485"/>
      <c r="E44" s="485"/>
      <c r="F44" s="485"/>
      <c r="G44" s="485"/>
      <c r="H44" s="485"/>
      <c r="I44" s="485"/>
      <c r="J44" s="489"/>
    </row>
    <row r="45" spans="1:42" s="20" customFormat="1" hidden="1" x14ac:dyDescent="0.25">
      <c r="A45" s="474" t="s">
        <v>141</v>
      </c>
      <c r="B45" s="475"/>
      <c r="C45" s="475"/>
      <c r="D45" s="475"/>
      <c r="E45" s="475"/>
      <c r="F45" s="475"/>
      <c r="G45" s="475"/>
      <c r="H45" s="475"/>
      <c r="I45" s="475"/>
      <c r="J45" s="490"/>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row>
    <row r="46" spans="1:42" s="20" customFormat="1" hidden="1" x14ac:dyDescent="0.25">
      <c r="A46" s="471" t="s">
        <v>262</v>
      </c>
      <c r="B46" s="472"/>
      <c r="C46" s="472"/>
      <c r="D46" s="472"/>
      <c r="E46" s="472"/>
      <c r="F46" s="472"/>
      <c r="G46" s="472"/>
      <c r="H46" s="472"/>
      <c r="I46" s="472"/>
      <c r="J46" s="473"/>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row>
    <row r="47" spans="1:42" hidden="1" x14ac:dyDescent="0.25">
      <c r="A47" s="476" t="s">
        <v>261</v>
      </c>
      <c r="B47" s="477"/>
      <c r="C47" s="477"/>
      <c r="D47" s="477"/>
      <c r="E47" s="477"/>
      <c r="F47" s="477"/>
      <c r="G47" s="477"/>
      <c r="H47" s="477"/>
      <c r="I47" s="477"/>
      <c r="J47" s="486"/>
    </row>
    <row r="48" spans="1:42" s="8" customFormat="1" ht="392.25" hidden="1" customHeight="1" x14ac:dyDescent="0.25">
      <c r="A48" s="264" t="s">
        <v>48</v>
      </c>
      <c r="B48" s="221">
        <f>SUM(B49:B52)</f>
        <v>319452.79999999999</v>
      </c>
      <c r="C48" s="221">
        <f>SUM(C49:C52)</f>
        <v>0</v>
      </c>
      <c r="D48" s="221">
        <f>C48/B48*100</f>
        <v>0</v>
      </c>
      <c r="E48" s="221">
        <f>SUM(E49:E52)</f>
        <v>0</v>
      </c>
      <c r="F48" s="221">
        <f>E48/B48*100</f>
        <v>0</v>
      </c>
      <c r="G48" s="221">
        <f>SUM(G49:G52)</f>
        <v>0</v>
      </c>
      <c r="H48" s="221">
        <f>G48/B48*100</f>
        <v>0</v>
      </c>
      <c r="I48" s="221">
        <f>B48-G48</f>
        <v>319452.79999999999</v>
      </c>
      <c r="J48" s="478" t="s">
        <v>353</v>
      </c>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row>
    <row r="49" spans="1:42" s="8" customFormat="1" ht="19.5" hidden="1" x14ac:dyDescent="0.25">
      <c r="A49" s="64" t="s">
        <v>0</v>
      </c>
      <c r="B49" s="221">
        <f t="shared" ref="B49:C52" si="11">B55+B60</f>
        <v>0</v>
      </c>
      <c r="C49" s="221">
        <f t="shared" si="11"/>
        <v>0</v>
      </c>
      <c r="D49" s="221">
        <v>0</v>
      </c>
      <c r="E49" s="221">
        <v>0</v>
      </c>
      <c r="F49" s="221">
        <v>0</v>
      </c>
      <c r="G49" s="221">
        <f>G55+G60</f>
        <v>0</v>
      </c>
      <c r="H49" s="221">
        <v>0</v>
      </c>
      <c r="I49" s="221">
        <f>B49-G49</f>
        <v>0</v>
      </c>
      <c r="J49" s="487"/>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row>
    <row r="50" spans="1:42" s="8" customFormat="1" ht="19.5" hidden="1" x14ac:dyDescent="0.25">
      <c r="A50" s="64" t="s">
        <v>1</v>
      </c>
      <c r="B50" s="221">
        <f t="shared" si="11"/>
        <v>315863.89999999997</v>
      </c>
      <c r="C50" s="221">
        <f t="shared" si="11"/>
        <v>0</v>
      </c>
      <c r="D50" s="221">
        <f>C50/B50*100</f>
        <v>0</v>
      </c>
      <c r="E50" s="221">
        <f>E56+E61</f>
        <v>0</v>
      </c>
      <c r="F50" s="221">
        <f>E50/B50*100</f>
        <v>0</v>
      </c>
      <c r="G50" s="221">
        <f>G56+G61</f>
        <v>0</v>
      </c>
      <c r="H50" s="221">
        <f>G50/B50*100</f>
        <v>0</v>
      </c>
      <c r="I50" s="221">
        <f>B50-G50</f>
        <v>315863.89999999997</v>
      </c>
      <c r="J50" s="487"/>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row>
    <row r="51" spans="1:42" s="8" customFormat="1" hidden="1" x14ac:dyDescent="0.25">
      <c r="A51" s="65" t="s">
        <v>2</v>
      </c>
      <c r="B51" s="222">
        <f t="shared" si="11"/>
        <v>3588.9</v>
      </c>
      <c r="C51" s="222">
        <f t="shared" si="11"/>
        <v>0</v>
      </c>
      <c r="D51" s="222">
        <f>C51/B51*100</f>
        <v>0</v>
      </c>
      <c r="E51" s="222">
        <f>E57+E62</f>
        <v>0</v>
      </c>
      <c r="F51" s="222">
        <v>0</v>
      </c>
      <c r="G51" s="222">
        <f>G57+G62</f>
        <v>0</v>
      </c>
      <c r="H51" s="222">
        <f>G51/B51*100</f>
        <v>0</v>
      </c>
      <c r="I51" s="222">
        <f>B51-G51</f>
        <v>3588.9</v>
      </c>
      <c r="J51" s="487"/>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row>
    <row r="52" spans="1:42" s="8" customFormat="1" ht="23.25" hidden="1" customHeight="1" x14ac:dyDescent="0.25">
      <c r="A52" s="67" t="s">
        <v>3</v>
      </c>
      <c r="B52" s="222">
        <f t="shared" si="11"/>
        <v>0</v>
      </c>
      <c r="C52" s="222">
        <f t="shared" si="11"/>
        <v>0</v>
      </c>
      <c r="D52" s="222">
        <v>0</v>
      </c>
      <c r="E52" s="222">
        <f>E58+E63</f>
        <v>0</v>
      </c>
      <c r="F52" s="222">
        <v>0</v>
      </c>
      <c r="G52" s="222">
        <f>G58+G63</f>
        <v>0</v>
      </c>
      <c r="H52" s="222">
        <v>0</v>
      </c>
      <c r="I52" s="222">
        <f>B52-G52</f>
        <v>0</v>
      </c>
      <c r="J52" s="488"/>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row>
    <row r="53" spans="1:42" s="8" customFormat="1" hidden="1" x14ac:dyDescent="0.25">
      <c r="A53" s="257" t="s">
        <v>38</v>
      </c>
      <c r="B53" s="59"/>
      <c r="C53" s="59"/>
      <c r="D53" s="59"/>
      <c r="E53" s="59"/>
      <c r="F53" s="59"/>
      <c r="G53" s="59"/>
      <c r="H53" s="59"/>
      <c r="I53" s="59"/>
      <c r="J53" s="259"/>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row>
    <row r="54" spans="1:42" s="8" customFormat="1" hidden="1" x14ac:dyDescent="0.25">
      <c r="A54" s="98" t="s">
        <v>39</v>
      </c>
      <c r="B54" s="268">
        <f>SUM(B55:B58)</f>
        <v>275018.7</v>
      </c>
      <c r="C54" s="268">
        <f>SUM(C55:C58)</f>
        <v>0</v>
      </c>
      <c r="D54" s="268">
        <f>C54/B54*100</f>
        <v>0</v>
      </c>
      <c r="E54" s="268">
        <f>SUM(E55:E58)</f>
        <v>0</v>
      </c>
      <c r="F54" s="268">
        <f>E54/B54*100</f>
        <v>0</v>
      </c>
      <c r="G54" s="268">
        <f>SUM(G55:G58)</f>
        <v>0</v>
      </c>
      <c r="H54" s="268">
        <f>G54/B54*100</f>
        <v>0</v>
      </c>
      <c r="I54" s="268">
        <f t="shared" ref="I54:I63" si="12">B54-G54</f>
        <v>275018.7</v>
      </c>
      <c r="J54" s="478" t="s">
        <v>440</v>
      </c>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row>
    <row r="55" spans="1:42" s="8" customFormat="1" ht="19.5" hidden="1" x14ac:dyDescent="0.25">
      <c r="A55" s="178" t="s">
        <v>0</v>
      </c>
      <c r="B55" s="268">
        <v>0</v>
      </c>
      <c r="C55" s="268">
        <v>0</v>
      </c>
      <c r="D55" s="268">
        <v>0</v>
      </c>
      <c r="E55" s="268">
        <v>0</v>
      </c>
      <c r="F55" s="268">
        <v>0</v>
      </c>
      <c r="G55" s="268">
        <v>0</v>
      </c>
      <c r="H55" s="268">
        <v>0</v>
      </c>
      <c r="I55" s="268">
        <f t="shared" si="12"/>
        <v>0</v>
      </c>
      <c r="J55" s="487"/>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row>
    <row r="56" spans="1:42" s="8" customFormat="1" ht="19.5" hidden="1" x14ac:dyDescent="0.25">
      <c r="A56" s="178" t="s">
        <v>1</v>
      </c>
      <c r="B56" s="268">
        <v>271429.8</v>
      </c>
      <c r="C56" s="268">
        <v>0</v>
      </c>
      <c r="D56" s="268">
        <f>C56/B56*100</f>
        <v>0</v>
      </c>
      <c r="E56" s="268">
        <v>0</v>
      </c>
      <c r="F56" s="268">
        <f>E56/B56*100</f>
        <v>0</v>
      </c>
      <c r="G56" s="268">
        <v>0</v>
      </c>
      <c r="H56" s="268">
        <f>G56/B56*100</f>
        <v>0</v>
      </c>
      <c r="I56" s="268">
        <f t="shared" si="12"/>
        <v>271429.8</v>
      </c>
      <c r="J56" s="487"/>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row>
    <row r="57" spans="1:42" s="8" customFormat="1" hidden="1" x14ac:dyDescent="0.25">
      <c r="A57" s="179" t="s">
        <v>2</v>
      </c>
      <c r="B57" s="269">
        <v>3588.9</v>
      </c>
      <c r="C57" s="269">
        <v>0</v>
      </c>
      <c r="D57" s="269">
        <v>0</v>
      </c>
      <c r="E57" s="269">
        <v>0</v>
      </c>
      <c r="F57" s="269">
        <v>0</v>
      </c>
      <c r="G57" s="269">
        <v>0</v>
      </c>
      <c r="H57" s="269">
        <v>0</v>
      </c>
      <c r="I57" s="269">
        <f t="shared" si="12"/>
        <v>3588.9</v>
      </c>
      <c r="J57" s="487"/>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row>
    <row r="58" spans="1:42" s="8" customFormat="1" hidden="1" x14ac:dyDescent="0.25">
      <c r="A58" s="179" t="s">
        <v>3</v>
      </c>
      <c r="B58" s="269">
        <v>0</v>
      </c>
      <c r="C58" s="269">
        <v>0</v>
      </c>
      <c r="D58" s="269">
        <v>0</v>
      </c>
      <c r="E58" s="269">
        <v>0</v>
      </c>
      <c r="F58" s="269">
        <v>0</v>
      </c>
      <c r="G58" s="269">
        <v>0</v>
      </c>
      <c r="H58" s="269">
        <v>0</v>
      </c>
      <c r="I58" s="269">
        <f t="shared" si="12"/>
        <v>0</v>
      </c>
      <c r="J58" s="488"/>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row>
    <row r="59" spans="1:42" s="8" customFormat="1" ht="59.25" hidden="1" customHeight="1" x14ac:dyDescent="0.25">
      <c r="A59" s="264" t="s">
        <v>40</v>
      </c>
      <c r="B59" s="268">
        <f>SUM(B60:B63)</f>
        <v>44434.1</v>
      </c>
      <c r="C59" s="268">
        <f>SUM(C60:C63)</f>
        <v>0</v>
      </c>
      <c r="D59" s="268">
        <f>C59/B59*100</f>
        <v>0</v>
      </c>
      <c r="E59" s="268">
        <f>SUM(E60:E63)</f>
        <v>0</v>
      </c>
      <c r="F59" s="268">
        <f>E59/B59*100</f>
        <v>0</v>
      </c>
      <c r="G59" s="268">
        <f>SUM(G60:G63)</f>
        <v>0</v>
      </c>
      <c r="H59" s="268">
        <f>G59/B59*100</f>
        <v>0</v>
      </c>
      <c r="I59" s="268">
        <f t="shared" si="12"/>
        <v>44434.1</v>
      </c>
      <c r="J59" s="478" t="s">
        <v>441</v>
      </c>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row>
    <row r="60" spans="1:42" s="8" customFormat="1" ht="19.5" hidden="1" x14ac:dyDescent="0.25">
      <c r="A60" s="64" t="s">
        <v>0</v>
      </c>
      <c r="B60" s="268">
        <v>0</v>
      </c>
      <c r="C60" s="268">
        <v>0</v>
      </c>
      <c r="D60" s="268">
        <v>0</v>
      </c>
      <c r="E60" s="268">
        <v>0</v>
      </c>
      <c r="F60" s="268">
        <v>0</v>
      </c>
      <c r="G60" s="268">
        <v>0</v>
      </c>
      <c r="H60" s="268">
        <v>0</v>
      </c>
      <c r="I60" s="268">
        <f t="shared" si="12"/>
        <v>0</v>
      </c>
      <c r="J60" s="487"/>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row>
    <row r="61" spans="1:42" s="8" customFormat="1" ht="19.5" hidden="1" x14ac:dyDescent="0.25">
      <c r="A61" s="64" t="s">
        <v>1</v>
      </c>
      <c r="B61" s="268">
        <v>44434.1</v>
      </c>
      <c r="C61" s="268">
        <v>0</v>
      </c>
      <c r="D61" s="268">
        <f>C61/B61*100</f>
        <v>0</v>
      </c>
      <c r="E61" s="268">
        <v>0</v>
      </c>
      <c r="F61" s="268">
        <f>E61/B61*100</f>
        <v>0</v>
      </c>
      <c r="G61" s="268">
        <v>0</v>
      </c>
      <c r="H61" s="268">
        <f>G61/B61*100</f>
        <v>0</v>
      </c>
      <c r="I61" s="268">
        <f t="shared" si="12"/>
        <v>44434.1</v>
      </c>
      <c r="J61" s="487"/>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row>
    <row r="62" spans="1:42" s="8" customFormat="1" hidden="1" x14ac:dyDescent="0.25">
      <c r="A62" s="65" t="s">
        <v>2</v>
      </c>
      <c r="B62" s="269">
        <v>0</v>
      </c>
      <c r="C62" s="269">
        <v>0</v>
      </c>
      <c r="D62" s="269">
        <v>0</v>
      </c>
      <c r="E62" s="269">
        <v>0</v>
      </c>
      <c r="F62" s="269">
        <v>0</v>
      </c>
      <c r="G62" s="269">
        <v>0</v>
      </c>
      <c r="H62" s="269" t="e">
        <f>G62/B62*100</f>
        <v>#DIV/0!</v>
      </c>
      <c r="I62" s="269">
        <f t="shared" si="12"/>
        <v>0</v>
      </c>
      <c r="J62" s="487"/>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row>
    <row r="63" spans="1:42" hidden="1" x14ac:dyDescent="0.25">
      <c r="A63" s="67" t="s">
        <v>3</v>
      </c>
      <c r="B63" s="269">
        <v>0</v>
      </c>
      <c r="C63" s="269">
        <v>0</v>
      </c>
      <c r="D63" s="269">
        <v>0</v>
      </c>
      <c r="E63" s="269">
        <v>0</v>
      </c>
      <c r="F63" s="269">
        <v>0</v>
      </c>
      <c r="G63" s="269">
        <v>0</v>
      </c>
      <c r="H63" s="269">
        <v>0</v>
      </c>
      <c r="I63" s="269">
        <f t="shared" si="12"/>
        <v>0</v>
      </c>
      <c r="J63" s="488"/>
    </row>
    <row r="64" spans="1:42" hidden="1" x14ac:dyDescent="0.25">
      <c r="A64" s="484" t="s">
        <v>336</v>
      </c>
      <c r="B64" s="485"/>
      <c r="C64" s="485"/>
      <c r="D64" s="485"/>
      <c r="E64" s="485"/>
      <c r="F64" s="485"/>
      <c r="G64" s="485"/>
      <c r="H64" s="485"/>
      <c r="I64" s="485"/>
      <c r="J64" s="489"/>
    </row>
    <row r="65" spans="1:42" s="20" customFormat="1" hidden="1" x14ac:dyDescent="0.25">
      <c r="A65" s="474" t="s">
        <v>141</v>
      </c>
      <c r="B65" s="475"/>
      <c r="C65" s="475"/>
      <c r="D65" s="475"/>
      <c r="E65" s="475"/>
      <c r="F65" s="475"/>
      <c r="G65" s="475"/>
      <c r="H65" s="475"/>
      <c r="I65" s="475"/>
      <c r="J65" s="490"/>
      <c r="K65" s="196"/>
      <c r="L65" s="196"/>
      <c r="M65" s="196"/>
      <c r="N65" s="196"/>
      <c r="O65" s="196"/>
      <c r="P65" s="196"/>
      <c r="Q65" s="196"/>
      <c r="R65" s="196"/>
      <c r="S65" s="196"/>
      <c r="T65" s="196"/>
      <c r="U65" s="196"/>
      <c r="V65" s="196"/>
      <c r="W65" s="196"/>
      <c r="X65" s="196"/>
      <c r="Y65" s="196"/>
      <c r="Z65" s="196"/>
      <c r="AA65" s="196"/>
      <c r="AB65" s="196"/>
      <c r="AC65" s="196"/>
      <c r="AD65" s="196"/>
      <c r="AE65" s="196"/>
      <c r="AF65" s="196"/>
      <c r="AG65" s="196"/>
      <c r="AH65" s="196"/>
      <c r="AI65" s="196"/>
      <c r="AJ65" s="196"/>
      <c r="AK65" s="196"/>
      <c r="AL65" s="196"/>
      <c r="AM65" s="196"/>
      <c r="AN65" s="196"/>
      <c r="AO65" s="196"/>
      <c r="AP65" s="196"/>
    </row>
    <row r="66" spans="1:42" s="20" customFormat="1" hidden="1" x14ac:dyDescent="0.25">
      <c r="A66" s="471" t="s">
        <v>316</v>
      </c>
      <c r="B66" s="472"/>
      <c r="C66" s="472"/>
      <c r="D66" s="472"/>
      <c r="E66" s="472"/>
      <c r="F66" s="472"/>
      <c r="G66" s="472"/>
      <c r="H66" s="472"/>
      <c r="I66" s="472"/>
      <c r="J66" s="473"/>
      <c r="K66" s="196"/>
      <c r="L66" s="196"/>
      <c r="M66" s="196"/>
      <c r="N66" s="196"/>
      <c r="O66" s="196"/>
      <c r="P66" s="196"/>
      <c r="Q66" s="196"/>
      <c r="R66" s="196"/>
      <c r="S66" s="196"/>
      <c r="T66" s="196"/>
      <c r="U66" s="196"/>
      <c r="V66" s="196"/>
      <c r="W66" s="196"/>
      <c r="X66" s="196"/>
      <c r="Y66" s="196"/>
      <c r="Z66" s="196"/>
      <c r="AA66" s="196"/>
      <c r="AB66" s="196"/>
      <c r="AC66" s="196"/>
      <c r="AD66" s="196"/>
      <c r="AE66" s="196"/>
      <c r="AF66" s="196"/>
      <c r="AG66" s="196"/>
      <c r="AH66" s="196"/>
      <c r="AI66" s="196"/>
      <c r="AJ66" s="196"/>
      <c r="AK66" s="196"/>
      <c r="AL66" s="196"/>
      <c r="AM66" s="196"/>
      <c r="AN66" s="196"/>
      <c r="AO66" s="196"/>
      <c r="AP66" s="196"/>
    </row>
    <row r="67" spans="1:42" hidden="1" x14ac:dyDescent="0.25">
      <c r="A67" s="476" t="s">
        <v>261</v>
      </c>
      <c r="B67" s="477"/>
      <c r="C67" s="477"/>
      <c r="D67" s="477"/>
      <c r="E67" s="477"/>
      <c r="F67" s="477"/>
      <c r="G67" s="477"/>
      <c r="H67" s="477"/>
      <c r="I67" s="477"/>
      <c r="J67" s="486"/>
    </row>
    <row r="68" spans="1:42" s="8" customFormat="1" ht="161.25" hidden="1" customHeight="1" x14ac:dyDescent="0.25">
      <c r="A68" s="264" t="s">
        <v>317</v>
      </c>
      <c r="B68" s="221">
        <f>SUM(B69:B72)</f>
        <v>10400</v>
      </c>
      <c r="C68" s="221">
        <f>SUM(C69:C72)</f>
        <v>0</v>
      </c>
      <c r="D68" s="221">
        <f>C68/B68*100</f>
        <v>0</v>
      </c>
      <c r="E68" s="221">
        <f>SUM(E69:E72)</f>
        <v>0</v>
      </c>
      <c r="F68" s="221">
        <f>E68/B68*100</f>
        <v>0</v>
      </c>
      <c r="G68" s="221">
        <f>SUM(G69:G72)</f>
        <v>0</v>
      </c>
      <c r="H68" s="221">
        <f>G68/B68*100</f>
        <v>0</v>
      </c>
      <c r="I68" s="221">
        <f>B68-G68</f>
        <v>10400</v>
      </c>
      <c r="J68" s="478" t="s">
        <v>359</v>
      </c>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row>
    <row r="69" spans="1:42" s="8" customFormat="1" ht="19.5" hidden="1" x14ac:dyDescent="0.25">
      <c r="A69" s="64" t="s">
        <v>0</v>
      </c>
      <c r="B69" s="221">
        <v>0</v>
      </c>
      <c r="C69" s="221">
        <v>0</v>
      </c>
      <c r="D69" s="221">
        <v>0</v>
      </c>
      <c r="E69" s="221">
        <v>0</v>
      </c>
      <c r="F69" s="221">
        <v>0</v>
      </c>
      <c r="G69" s="221">
        <v>0</v>
      </c>
      <c r="H69" s="221">
        <v>0</v>
      </c>
      <c r="I69" s="221">
        <f>B69-G69</f>
        <v>0</v>
      </c>
      <c r="J69" s="487"/>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row>
    <row r="70" spans="1:42" s="8" customFormat="1" ht="19.5" hidden="1" x14ac:dyDescent="0.25">
      <c r="A70" s="64" t="s">
        <v>1</v>
      </c>
      <c r="B70" s="221">
        <v>9776</v>
      </c>
      <c r="C70" s="221">
        <v>0</v>
      </c>
      <c r="D70" s="221">
        <f>C70/B70*100</f>
        <v>0</v>
      </c>
      <c r="E70" s="221">
        <v>0</v>
      </c>
      <c r="F70" s="221">
        <f>E70/B70*100</f>
        <v>0</v>
      </c>
      <c r="G70" s="221">
        <v>0</v>
      </c>
      <c r="H70" s="221">
        <f>G70/B70*100</f>
        <v>0</v>
      </c>
      <c r="I70" s="221">
        <f>B70-G70</f>
        <v>9776</v>
      </c>
      <c r="J70" s="487"/>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row>
    <row r="71" spans="1:42" s="8" customFormat="1" hidden="1" x14ac:dyDescent="0.25">
      <c r="A71" s="65" t="s">
        <v>2</v>
      </c>
      <c r="B71" s="222">
        <v>624</v>
      </c>
      <c r="C71" s="222">
        <v>0</v>
      </c>
      <c r="D71" s="221">
        <f>C71/B71*100</f>
        <v>0</v>
      </c>
      <c r="E71" s="222">
        <v>0</v>
      </c>
      <c r="F71" s="221">
        <f>E71/B71*100</f>
        <v>0</v>
      </c>
      <c r="G71" s="222">
        <v>0</v>
      </c>
      <c r="H71" s="222">
        <f>G71/B71*100</f>
        <v>0</v>
      </c>
      <c r="I71" s="222">
        <f>B71-G71</f>
        <v>624</v>
      </c>
      <c r="J71" s="487"/>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row>
    <row r="72" spans="1:42" hidden="1" x14ac:dyDescent="0.25">
      <c r="A72" s="67" t="s">
        <v>3</v>
      </c>
      <c r="B72" s="222">
        <v>0</v>
      </c>
      <c r="C72" s="222">
        <v>0</v>
      </c>
      <c r="D72" s="222">
        <v>0</v>
      </c>
      <c r="E72" s="222">
        <v>0</v>
      </c>
      <c r="F72" s="222">
        <v>0</v>
      </c>
      <c r="G72" s="222">
        <v>0</v>
      </c>
      <c r="H72" s="222">
        <v>0</v>
      </c>
      <c r="I72" s="222">
        <f>B72-G72</f>
        <v>0</v>
      </c>
      <c r="J72" s="488"/>
    </row>
    <row r="73" spans="1:42" s="32" customFormat="1" x14ac:dyDescent="0.25">
      <c r="A73" s="491" t="s">
        <v>258</v>
      </c>
      <c r="B73" s="492"/>
      <c r="C73" s="492"/>
      <c r="D73" s="492"/>
      <c r="E73" s="492"/>
      <c r="F73" s="492"/>
      <c r="G73" s="492"/>
      <c r="H73" s="492"/>
      <c r="I73" s="492"/>
      <c r="J73" s="49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row>
    <row r="74" spans="1:42" s="34" customFormat="1" x14ac:dyDescent="0.25">
      <c r="A74" s="403" t="s">
        <v>11</v>
      </c>
      <c r="B74" s="404"/>
      <c r="C74" s="404"/>
      <c r="D74" s="404"/>
      <c r="E74" s="404"/>
      <c r="F74" s="404"/>
      <c r="G74" s="404"/>
      <c r="H74" s="404"/>
      <c r="I74" s="404"/>
      <c r="J74" s="405"/>
      <c r="K74" s="201"/>
      <c r="L74" s="201"/>
      <c r="M74" s="201"/>
      <c r="N74" s="201"/>
      <c r="O74" s="201"/>
      <c r="P74" s="201"/>
      <c r="Q74" s="201"/>
      <c r="R74" s="201"/>
      <c r="S74" s="201"/>
      <c r="T74" s="201"/>
      <c r="U74" s="201"/>
      <c r="V74" s="201"/>
      <c r="W74" s="201"/>
      <c r="X74" s="201"/>
      <c r="Y74" s="201"/>
      <c r="Z74" s="201"/>
      <c r="AA74" s="201"/>
      <c r="AB74" s="201"/>
      <c r="AC74" s="201"/>
      <c r="AD74" s="201"/>
      <c r="AE74" s="201"/>
      <c r="AF74" s="201"/>
      <c r="AG74" s="201"/>
      <c r="AH74" s="201"/>
      <c r="AI74" s="201"/>
      <c r="AJ74" s="201"/>
      <c r="AK74" s="201"/>
      <c r="AL74" s="201"/>
      <c r="AM74" s="201"/>
      <c r="AN74" s="201"/>
      <c r="AO74" s="201"/>
      <c r="AP74" s="201"/>
    </row>
    <row r="75" spans="1:42" s="34" customFormat="1" x14ac:dyDescent="0.25">
      <c r="A75" s="403" t="s">
        <v>218</v>
      </c>
      <c r="B75" s="404"/>
      <c r="C75" s="404"/>
      <c r="D75" s="404"/>
      <c r="E75" s="404"/>
      <c r="F75" s="404"/>
      <c r="G75" s="404"/>
      <c r="H75" s="404"/>
      <c r="I75" s="404"/>
      <c r="J75" s="405"/>
      <c r="K75" s="201"/>
      <c r="L75" s="201"/>
      <c r="M75" s="201"/>
      <c r="N75" s="201"/>
      <c r="O75" s="201"/>
      <c r="P75" s="201"/>
      <c r="Q75" s="201"/>
      <c r="R75" s="201"/>
      <c r="S75" s="201"/>
      <c r="T75" s="201"/>
      <c r="U75" s="201"/>
      <c r="V75" s="201"/>
      <c r="W75" s="201"/>
      <c r="X75" s="201"/>
      <c r="Y75" s="201"/>
      <c r="Z75" s="201"/>
      <c r="AA75" s="201"/>
      <c r="AB75" s="201"/>
      <c r="AC75" s="201"/>
      <c r="AD75" s="201"/>
      <c r="AE75" s="201"/>
      <c r="AF75" s="201"/>
      <c r="AG75" s="201"/>
      <c r="AH75" s="201"/>
      <c r="AI75" s="201"/>
      <c r="AJ75" s="201"/>
      <c r="AK75" s="201"/>
      <c r="AL75" s="201"/>
      <c r="AM75" s="201"/>
      <c r="AN75" s="201"/>
      <c r="AO75" s="201"/>
      <c r="AP75" s="201"/>
    </row>
    <row r="76" spans="1:42" x14ac:dyDescent="0.25">
      <c r="A76" s="484" t="s">
        <v>49</v>
      </c>
      <c r="B76" s="485"/>
      <c r="C76" s="485"/>
      <c r="D76" s="485"/>
      <c r="E76" s="485"/>
      <c r="F76" s="485"/>
      <c r="G76" s="485"/>
      <c r="H76" s="485"/>
      <c r="I76" s="485"/>
      <c r="J76" s="489"/>
    </row>
    <row r="77" spans="1:42" s="19" customFormat="1" x14ac:dyDescent="0.25">
      <c r="A77" s="468" t="s">
        <v>8</v>
      </c>
      <c r="B77" s="469"/>
      <c r="C77" s="469"/>
      <c r="D77" s="469"/>
      <c r="E77" s="469"/>
      <c r="F77" s="469"/>
      <c r="G77" s="469"/>
      <c r="H77" s="469"/>
      <c r="I77" s="469"/>
      <c r="J77" s="470"/>
      <c r="K77" s="195"/>
      <c r="L77" s="195"/>
      <c r="M77" s="195"/>
      <c r="N77" s="195"/>
      <c r="O77" s="195"/>
      <c r="P77" s="195"/>
      <c r="Q77" s="195"/>
      <c r="R77" s="195"/>
      <c r="S77" s="195"/>
      <c r="T77" s="195"/>
      <c r="U77" s="195"/>
      <c r="V77" s="195"/>
      <c r="W77" s="195"/>
      <c r="X77" s="195"/>
      <c r="Y77" s="195"/>
      <c r="Z77" s="195"/>
      <c r="AA77" s="195"/>
      <c r="AB77" s="195"/>
      <c r="AC77" s="195"/>
      <c r="AD77" s="195"/>
      <c r="AE77" s="195"/>
      <c r="AF77" s="195"/>
      <c r="AG77" s="195"/>
      <c r="AH77" s="195"/>
      <c r="AI77" s="195"/>
      <c r="AJ77" s="195"/>
      <c r="AK77" s="195"/>
      <c r="AL77" s="195"/>
      <c r="AM77" s="195"/>
      <c r="AN77" s="195"/>
      <c r="AO77" s="195"/>
      <c r="AP77" s="195"/>
    </row>
    <row r="78" spans="1:42" s="1" customFormat="1" x14ac:dyDescent="0.25">
      <c r="A78" s="484" t="s">
        <v>50</v>
      </c>
      <c r="B78" s="485"/>
      <c r="C78" s="485"/>
      <c r="D78" s="485"/>
      <c r="E78" s="485"/>
      <c r="F78" s="485"/>
      <c r="G78" s="485"/>
      <c r="H78" s="485"/>
      <c r="I78" s="485"/>
      <c r="J78" s="489"/>
      <c r="K78" s="193"/>
      <c r="L78" s="193"/>
      <c r="M78" s="193"/>
      <c r="N78" s="193"/>
      <c r="O78" s="193"/>
      <c r="P78" s="193"/>
      <c r="Q78" s="193"/>
      <c r="R78" s="193"/>
      <c r="S78" s="193"/>
      <c r="T78" s="193"/>
      <c r="U78" s="193"/>
      <c r="V78" s="193"/>
      <c r="W78" s="193"/>
      <c r="X78" s="193"/>
      <c r="Y78" s="193"/>
      <c r="Z78" s="193"/>
      <c r="AA78" s="193"/>
      <c r="AB78" s="193"/>
      <c r="AC78" s="193"/>
      <c r="AD78" s="193"/>
      <c r="AE78" s="193"/>
      <c r="AF78" s="193"/>
      <c r="AG78" s="193"/>
      <c r="AH78" s="193"/>
      <c r="AI78" s="193"/>
      <c r="AJ78" s="193"/>
      <c r="AK78" s="193"/>
      <c r="AL78" s="193"/>
      <c r="AM78" s="193"/>
      <c r="AN78" s="193"/>
      <c r="AO78" s="193"/>
      <c r="AP78" s="193"/>
    </row>
    <row r="79" spans="1:42" s="36" customFormat="1" hidden="1" x14ac:dyDescent="0.25">
      <c r="A79" s="393" t="s">
        <v>12</v>
      </c>
      <c r="B79" s="394"/>
      <c r="C79" s="394"/>
      <c r="D79" s="394"/>
      <c r="E79" s="394"/>
      <c r="F79" s="394"/>
      <c r="G79" s="394"/>
      <c r="H79" s="394"/>
      <c r="I79" s="394"/>
      <c r="J79" s="395"/>
      <c r="K79" s="202"/>
      <c r="L79" s="202"/>
      <c r="M79" s="202"/>
      <c r="N79" s="202"/>
      <c r="O79" s="202"/>
      <c r="P79" s="202"/>
      <c r="Q79" s="202"/>
      <c r="R79" s="202"/>
      <c r="S79" s="202"/>
      <c r="T79" s="202"/>
      <c r="U79" s="202"/>
      <c r="V79" s="202"/>
      <c r="W79" s="202"/>
      <c r="X79" s="202"/>
      <c r="Y79" s="202"/>
      <c r="Z79" s="202"/>
      <c r="AA79" s="202"/>
      <c r="AB79" s="202"/>
      <c r="AC79" s="202"/>
      <c r="AD79" s="202"/>
      <c r="AE79" s="202"/>
      <c r="AF79" s="202"/>
      <c r="AG79" s="202"/>
      <c r="AH79" s="202"/>
      <c r="AI79" s="202"/>
      <c r="AJ79" s="202"/>
      <c r="AK79" s="202"/>
      <c r="AL79" s="202"/>
      <c r="AM79" s="202"/>
      <c r="AN79" s="202"/>
      <c r="AO79" s="202"/>
      <c r="AP79" s="202"/>
    </row>
    <row r="80" spans="1:42" s="37" customFormat="1" hidden="1" x14ac:dyDescent="0.25">
      <c r="A80" s="420" t="s">
        <v>219</v>
      </c>
      <c r="B80" s="421"/>
      <c r="C80" s="421"/>
      <c r="D80" s="421"/>
      <c r="E80" s="421"/>
      <c r="F80" s="421"/>
      <c r="G80" s="421"/>
      <c r="H80" s="421"/>
      <c r="I80" s="421"/>
      <c r="J80" s="422"/>
      <c r="K80" s="203"/>
      <c r="L80" s="203"/>
      <c r="M80" s="203"/>
      <c r="N80" s="203"/>
      <c r="O80" s="203"/>
      <c r="P80" s="203"/>
      <c r="Q80" s="203"/>
      <c r="R80" s="203"/>
      <c r="S80" s="203"/>
      <c r="T80" s="203"/>
      <c r="U80" s="203"/>
      <c r="V80" s="203"/>
      <c r="W80" s="203"/>
      <c r="X80" s="203"/>
      <c r="Y80" s="203"/>
      <c r="Z80" s="203"/>
      <c r="AA80" s="203"/>
      <c r="AB80" s="203"/>
      <c r="AC80" s="203"/>
      <c r="AD80" s="203"/>
      <c r="AE80" s="203"/>
      <c r="AF80" s="203"/>
      <c r="AG80" s="203"/>
      <c r="AH80" s="203"/>
      <c r="AI80" s="203"/>
      <c r="AJ80" s="203"/>
      <c r="AK80" s="203"/>
      <c r="AL80" s="203"/>
      <c r="AM80" s="203"/>
      <c r="AN80" s="203"/>
      <c r="AO80" s="203"/>
      <c r="AP80" s="203"/>
    </row>
    <row r="81" spans="1:42" ht="261.75" hidden="1" customHeight="1" x14ac:dyDescent="0.25">
      <c r="A81" s="180" t="s">
        <v>51</v>
      </c>
      <c r="B81" s="221">
        <f>SUM(B82:B85)</f>
        <v>131556.4</v>
      </c>
      <c r="C81" s="221">
        <f>SUM(C82:C85)</f>
        <v>0</v>
      </c>
      <c r="D81" s="221">
        <f>C81/B81*100</f>
        <v>0</v>
      </c>
      <c r="E81" s="221">
        <f>SUM(E82:E85)</f>
        <v>0</v>
      </c>
      <c r="F81" s="221">
        <f>E81/B81*100</f>
        <v>0</v>
      </c>
      <c r="G81" s="221">
        <f>SUM(G82:G85)</f>
        <v>0</v>
      </c>
      <c r="H81" s="221">
        <f>G81/B81*100</f>
        <v>0</v>
      </c>
      <c r="I81" s="221">
        <f>B81-G81</f>
        <v>131556.4</v>
      </c>
      <c r="J81" s="494" t="s">
        <v>349</v>
      </c>
      <c r="K81" s="498"/>
    </row>
    <row r="82" spans="1:42" ht="19.5" hidden="1" x14ac:dyDescent="0.25">
      <c r="A82" s="178" t="s">
        <v>0</v>
      </c>
      <c r="B82" s="221">
        <v>0</v>
      </c>
      <c r="C82" s="221">
        <v>0</v>
      </c>
      <c r="D82" s="221">
        <v>0</v>
      </c>
      <c r="E82" s="221">
        <v>0</v>
      </c>
      <c r="F82" s="221">
        <v>0</v>
      </c>
      <c r="G82" s="221">
        <v>0</v>
      </c>
      <c r="H82" s="221">
        <v>0</v>
      </c>
      <c r="I82" s="221">
        <f>B82-G82</f>
        <v>0</v>
      </c>
      <c r="J82" s="487"/>
      <c r="K82" s="498"/>
    </row>
    <row r="83" spans="1:42" ht="19.5" hidden="1" x14ac:dyDescent="0.25">
      <c r="A83" s="178" t="s">
        <v>1</v>
      </c>
      <c r="B83" s="221">
        <v>130253.9</v>
      </c>
      <c r="C83" s="221">
        <v>0</v>
      </c>
      <c r="D83" s="221">
        <f>C83/B83*100</f>
        <v>0</v>
      </c>
      <c r="E83" s="221">
        <v>0</v>
      </c>
      <c r="F83" s="221">
        <f>E83/B83*100</f>
        <v>0</v>
      </c>
      <c r="G83" s="221">
        <v>0</v>
      </c>
      <c r="H83" s="221">
        <f>G83/B83*100</f>
        <v>0</v>
      </c>
      <c r="I83" s="221">
        <f>B83-G83</f>
        <v>130253.9</v>
      </c>
      <c r="J83" s="487"/>
      <c r="K83" s="498"/>
    </row>
    <row r="84" spans="1:42" hidden="1" x14ac:dyDescent="0.25">
      <c r="A84" s="179" t="s">
        <v>2</v>
      </c>
      <c r="B84" s="222">
        <v>1302.5</v>
      </c>
      <c r="C84" s="222">
        <v>0</v>
      </c>
      <c r="D84" s="222">
        <f>C84/B84*100</f>
        <v>0</v>
      </c>
      <c r="E84" s="222">
        <v>0</v>
      </c>
      <c r="F84" s="222">
        <f>E84/B84*100</f>
        <v>0</v>
      </c>
      <c r="G84" s="222">
        <v>0</v>
      </c>
      <c r="H84" s="222">
        <f>G84/B84*100</f>
        <v>0</v>
      </c>
      <c r="I84" s="222">
        <f>B84-G84</f>
        <v>1302.5</v>
      </c>
      <c r="J84" s="487"/>
      <c r="K84" s="498"/>
    </row>
    <row r="85" spans="1:42" hidden="1" x14ac:dyDescent="0.25">
      <c r="A85" s="179" t="s">
        <v>3</v>
      </c>
      <c r="B85" s="222">
        <v>0</v>
      </c>
      <c r="C85" s="222">
        <v>0</v>
      </c>
      <c r="D85" s="222">
        <v>0</v>
      </c>
      <c r="E85" s="222">
        <v>0</v>
      </c>
      <c r="F85" s="222">
        <v>0</v>
      </c>
      <c r="G85" s="222">
        <v>0</v>
      </c>
      <c r="H85" s="222">
        <v>0</v>
      </c>
      <c r="I85" s="222">
        <f>B85-G85</f>
        <v>0</v>
      </c>
      <c r="J85" s="488"/>
      <c r="K85" s="498"/>
    </row>
    <row r="86" spans="1:42" s="43" customFormat="1" x14ac:dyDescent="0.25">
      <c r="A86" s="403" t="s">
        <v>258</v>
      </c>
      <c r="B86" s="404"/>
      <c r="C86" s="404"/>
      <c r="D86" s="404"/>
      <c r="E86" s="404"/>
      <c r="F86" s="404"/>
      <c r="G86" s="404"/>
      <c r="H86" s="404"/>
      <c r="I86" s="404"/>
      <c r="J86" s="405"/>
    </row>
    <row r="87" spans="1:42" s="45" customFormat="1" x14ac:dyDescent="0.25">
      <c r="A87" s="406" t="s">
        <v>332</v>
      </c>
      <c r="B87" s="406"/>
      <c r="C87" s="406"/>
      <c r="D87" s="406"/>
      <c r="E87" s="406"/>
      <c r="F87" s="406"/>
      <c r="G87" s="406"/>
      <c r="H87" s="406"/>
      <c r="I87" s="406"/>
      <c r="J87" s="407"/>
      <c r="K87" s="204"/>
      <c r="L87" s="204"/>
      <c r="M87" s="204"/>
      <c r="N87" s="204"/>
      <c r="O87" s="204"/>
      <c r="P87" s="204"/>
      <c r="Q87" s="204"/>
      <c r="R87" s="204"/>
      <c r="S87" s="204"/>
      <c r="T87" s="204"/>
      <c r="U87" s="204"/>
      <c r="V87" s="204"/>
      <c r="W87" s="204"/>
      <c r="X87" s="204"/>
      <c r="Y87" s="204"/>
      <c r="Z87" s="204"/>
      <c r="AA87" s="204"/>
      <c r="AB87" s="204"/>
      <c r="AC87" s="204"/>
      <c r="AD87" s="204"/>
      <c r="AE87" s="204"/>
      <c r="AF87" s="204"/>
      <c r="AG87" s="204"/>
      <c r="AH87" s="204"/>
      <c r="AI87" s="204"/>
      <c r="AJ87" s="204"/>
      <c r="AK87" s="204"/>
      <c r="AL87" s="204"/>
      <c r="AM87" s="204"/>
      <c r="AN87" s="204"/>
      <c r="AO87" s="204"/>
      <c r="AP87" s="204"/>
    </row>
    <row r="88" spans="1:42" s="45" customFormat="1" x14ac:dyDescent="0.25">
      <c r="A88" s="449" t="s">
        <v>331</v>
      </c>
      <c r="B88" s="406"/>
      <c r="C88" s="406"/>
      <c r="D88" s="406"/>
      <c r="E88" s="406"/>
      <c r="F88" s="406"/>
      <c r="G88" s="406"/>
      <c r="H88" s="406"/>
      <c r="I88" s="406"/>
      <c r="J88" s="407"/>
      <c r="K88" s="204"/>
      <c r="L88" s="204"/>
      <c r="M88" s="204"/>
      <c r="N88" s="204"/>
      <c r="O88" s="204"/>
      <c r="P88" s="204"/>
      <c r="Q88" s="204"/>
      <c r="R88" s="204"/>
      <c r="S88" s="204"/>
      <c r="T88" s="204"/>
      <c r="U88" s="204"/>
      <c r="V88" s="204"/>
      <c r="W88" s="204"/>
      <c r="X88" s="204"/>
      <c r="Y88" s="204"/>
      <c r="Z88" s="204"/>
      <c r="AA88" s="204"/>
      <c r="AB88" s="204"/>
      <c r="AC88" s="204"/>
      <c r="AD88" s="204"/>
      <c r="AE88" s="204"/>
      <c r="AF88" s="204"/>
      <c r="AG88" s="204"/>
      <c r="AH88" s="204"/>
      <c r="AI88" s="204"/>
      <c r="AJ88" s="204"/>
      <c r="AK88" s="204"/>
      <c r="AL88" s="204"/>
      <c r="AM88" s="204"/>
      <c r="AN88" s="204"/>
      <c r="AO88" s="204"/>
      <c r="AP88" s="204"/>
    </row>
    <row r="89" spans="1:42" s="19" customFormat="1" x14ac:dyDescent="0.25">
      <c r="A89" s="499" t="s">
        <v>329</v>
      </c>
      <c r="B89" s="500"/>
      <c r="C89" s="500"/>
      <c r="D89" s="500"/>
      <c r="E89" s="500"/>
      <c r="F89" s="500"/>
      <c r="G89" s="500"/>
      <c r="H89" s="500"/>
      <c r="I89" s="500"/>
      <c r="J89" s="500"/>
      <c r="K89" s="195"/>
      <c r="L89" s="195"/>
      <c r="M89" s="195"/>
      <c r="N89" s="195"/>
      <c r="O89" s="195"/>
      <c r="P89" s="195"/>
      <c r="Q89" s="195"/>
      <c r="R89" s="195"/>
      <c r="S89" s="195"/>
      <c r="T89" s="195"/>
      <c r="U89" s="195"/>
      <c r="V89" s="195"/>
      <c r="W89" s="195"/>
      <c r="X89" s="195"/>
      <c r="Y89" s="195"/>
      <c r="Z89" s="195"/>
      <c r="AA89" s="195"/>
      <c r="AB89" s="195"/>
      <c r="AC89" s="195"/>
      <c r="AD89" s="195"/>
      <c r="AE89" s="195"/>
      <c r="AF89" s="195"/>
      <c r="AG89" s="195"/>
      <c r="AH89" s="195"/>
      <c r="AI89" s="195"/>
      <c r="AJ89" s="195"/>
      <c r="AK89" s="195"/>
      <c r="AL89" s="195"/>
      <c r="AM89" s="195"/>
      <c r="AN89" s="195"/>
      <c r="AO89" s="195"/>
      <c r="AP89" s="195"/>
    </row>
    <row r="90" spans="1:42" x14ac:dyDescent="0.25">
      <c r="A90" s="501" t="s">
        <v>330</v>
      </c>
      <c r="B90" s="502"/>
      <c r="C90" s="502"/>
      <c r="D90" s="502"/>
      <c r="E90" s="502"/>
      <c r="F90" s="502"/>
      <c r="G90" s="502"/>
      <c r="H90" s="502"/>
      <c r="I90" s="502"/>
      <c r="J90" s="502"/>
    </row>
    <row r="91" spans="1:42" s="94" customFormat="1" hidden="1" x14ac:dyDescent="0.25">
      <c r="A91" s="495" t="s">
        <v>158</v>
      </c>
      <c r="B91" s="495"/>
      <c r="C91" s="495"/>
      <c r="D91" s="495"/>
      <c r="E91" s="495"/>
      <c r="F91" s="495"/>
      <c r="G91" s="495"/>
      <c r="H91" s="495"/>
      <c r="I91" s="495"/>
      <c r="J91" s="495"/>
      <c r="K91" s="205"/>
      <c r="L91" s="205"/>
      <c r="M91" s="205"/>
      <c r="N91" s="205"/>
      <c r="O91" s="205"/>
      <c r="P91" s="205"/>
      <c r="Q91" s="205"/>
      <c r="R91" s="205"/>
      <c r="S91" s="205"/>
      <c r="T91" s="205"/>
      <c r="U91" s="205"/>
      <c r="V91" s="205"/>
      <c r="W91" s="205"/>
      <c r="X91" s="205"/>
      <c r="Y91" s="205"/>
      <c r="Z91" s="205"/>
      <c r="AA91" s="205"/>
      <c r="AB91" s="205"/>
      <c r="AC91" s="205"/>
      <c r="AD91" s="205"/>
      <c r="AE91" s="205"/>
      <c r="AF91" s="205"/>
      <c r="AG91" s="205"/>
      <c r="AH91" s="205"/>
      <c r="AI91" s="205"/>
      <c r="AJ91" s="205"/>
      <c r="AK91" s="205"/>
      <c r="AL91" s="205"/>
      <c r="AM91" s="205"/>
      <c r="AN91" s="205"/>
      <c r="AO91" s="205"/>
      <c r="AP91" s="205"/>
    </row>
    <row r="92" spans="1:42" s="94" customFormat="1" hidden="1" x14ac:dyDescent="0.25">
      <c r="A92" s="496" t="s">
        <v>118</v>
      </c>
      <c r="B92" s="496"/>
      <c r="C92" s="496"/>
      <c r="D92" s="496"/>
      <c r="E92" s="496"/>
      <c r="F92" s="496"/>
      <c r="G92" s="496"/>
      <c r="H92" s="496"/>
      <c r="I92" s="496"/>
      <c r="J92" s="496"/>
      <c r="K92" s="205"/>
      <c r="L92" s="205"/>
      <c r="M92" s="205"/>
      <c r="N92" s="205"/>
      <c r="O92" s="205"/>
      <c r="P92" s="205"/>
      <c r="Q92" s="205"/>
      <c r="R92" s="205"/>
      <c r="S92" s="205"/>
      <c r="T92" s="205"/>
      <c r="U92" s="205"/>
      <c r="V92" s="205"/>
      <c r="W92" s="205"/>
      <c r="X92" s="205"/>
      <c r="Y92" s="205"/>
      <c r="Z92" s="205"/>
      <c r="AA92" s="205"/>
      <c r="AB92" s="205"/>
      <c r="AC92" s="205"/>
      <c r="AD92" s="205"/>
      <c r="AE92" s="205"/>
      <c r="AF92" s="205"/>
      <c r="AG92" s="205"/>
      <c r="AH92" s="205"/>
      <c r="AI92" s="205"/>
      <c r="AJ92" s="205"/>
      <c r="AK92" s="205"/>
      <c r="AL92" s="205"/>
      <c r="AM92" s="205"/>
      <c r="AN92" s="205"/>
      <c r="AO92" s="205"/>
      <c r="AP92" s="205"/>
    </row>
    <row r="93" spans="1:42" s="94" customFormat="1" hidden="1" x14ac:dyDescent="0.25">
      <c r="A93" s="428" t="s">
        <v>333</v>
      </c>
      <c r="B93" s="428"/>
      <c r="C93" s="428"/>
      <c r="D93" s="428"/>
      <c r="E93" s="428"/>
      <c r="F93" s="428"/>
      <c r="G93" s="428"/>
      <c r="H93" s="428"/>
      <c r="I93" s="428"/>
      <c r="J93" s="428"/>
      <c r="K93" s="205"/>
      <c r="L93" s="205"/>
      <c r="M93" s="205"/>
      <c r="N93" s="205"/>
      <c r="O93" s="205"/>
      <c r="P93" s="205"/>
      <c r="Q93" s="205"/>
      <c r="R93" s="205"/>
      <c r="S93" s="205"/>
      <c r="T93" s="205"/>
      <c r="U93" s="205"/>
      <c r="V93" s="205"/>
      <c r="W93" s="205"/>
      <c r="X93" s="205"/>
      <c r="Y93" s="205"/>
      <c r="Z93" s="205"/>
      <c r="AA93" s="205"/>
      <c r="AB93" s="205"/>
      <c r="AC93" s="205"/>
      <c r="AD93" s="205"/>
      <c r="AE93" s="205"/>
      <c r="AF93" s="205"/>
      <c r="AG93" s="205"/>
      <c r="AH93" s="205"/>
      <c r="AI93" s="205"/>
      <c r="AJ93" s="205"/>
      <c r="AK93" s="205"/>
      <c r="AL93" s="205"/>
      <c r="AM93" s="205"/>
      <c r="AN93" s="205"/>
      <c r="AO93" s="205"/>
      <c r="AP93" s="205"/>
    </row>
    <row r="94" spans="1:42" s="48" customFormat="1" ht="409.5" hidden="1" customHeight="1" x14ac:dyDescent="0.25">
      <c r="A94" s="220" t="s">
        <v>342</v>
      </c>
      <c r="B94" s="224">
        <f>SUM(B95:B98)</f>
        <v>216566.52439999999</v>
      </c>
      <c r="C94" s="224">
        <f>SUM(C95:C98)</f>
        <v>36187.119309999995</v>
      </c>
      <c r="D94" s="224">
        <f>C94/B94*100</f>
        <v>16.709470408807096</v>
      </c>
      <c r="E94" s="224">
        <f>SUM(E95:E98)</f>
        <v>36187.119309999995</v>
      </c>
      <c r="F94" s="224">
        <f>E94/B94*100</f>
        <v>16.709470408807096</v>
      </c>
      <c r="G94" s="224">
        <f>SUM(G95:G98)</f>
        <v>105568.79999999999</v>
      </c>
      <c r="H94" s="224">
        <f>G94/B94*100</f>
        <v>48.746591973288368</v>
      </c>
      <c r="I94" s="224">
        <f>B94-G94</f>
        <v>110997.72440000001</v>
      </c>
      <c r="J94" s="497" t="s">
        <v>379</v>
      </c>
      <c r="K94" s="50"/>
      <c r="L94" s="50"/>
      <c r="M94" s="50"/>
      <c r="N94" s="50"/>
      <c r="O94" s="50"/>
      <c r="P94" s="50"/>
      <c r="Q94" s="50"/>
      <c r="R94" s="50"/>
      <c r="S94" s="50"/>
      <c r="T94" s="50"/>
      <c r="U94" s="50"/>
      <c r="V94" s="50"/>
      <c r="W94" s="50"/>
      <c r="X94" s="50"/>
      <c r="Y94" s="50"/>
      <c r="Z94" s="50"/>
      <c r="AA94" s="50"/>
      <c r="AB94" s="50"/>
      <c r="AC94" s="50"/>
      <c r="AD94" s="50"/>
      <c r="AE94" s="50"/>
      <c r="AF94" s="50"/>
      <c r="AG94" s="50"/>
      <c r="AH94" s="50"/>
      <c r="AI94" s="50"/>
      <c r="AJ94" s="50"/>
      <c r="AK94" s="50"/>
      <c r="AL94" s="50"/>
      <c r="AM94" s="50"/>
      <c r="AN94" s="50"/>
      <c r="AO94" s="50"/>
      <c r="AP94" s="50"/>
    </row>
    <row r="95" spans="1:42" s="48" customFormat="1" ht="21.75" hidden="1" customHeight="1" x14ac:dyDescent="0.25">
      <c r="A95" s="78" t="s">
        <v>0</v>
      </c>
      <c r="B95" s="224">
        <v>115023.2</v>
      </c>
      <c r="C95" s="224">
        <v>19183.14</v>
      </c>
      <c r="D95" s="224">
        <v>0</v>
      </c>
      <c r="E95" s="224">
        <v>19183.14</v>
      </c>
      <c r="F95" s="224">
        <v>0</v>
      </c>
      <c r="G95" s="224">
        <v>56830.2</v>
      </c>
      <c r="H95" s="224">
        <f>G95/B95*100</f>
        <v>49.407597771579994</v>
      </c>
      <c r="I95" s="224">
        <f>B95-G95</f>
        <v>58193</v>
      </c>
      <c r="J95" s="487"/>
      <c r="K95" s="50"/>
      <c r="L95" s="50"/>
      <c r="M95" s="50"/>
      <c r="N95" s="50"/>
      <c r="O95" s="50"/>
      <c r="P95" s="50"/>
      <c r="Q95" s="50"/>
      <c r="R95" s="50"/>
      <c r="S95" s="50"/>
      <c r="T95" s="50"/>
      <c r="U95" s="50"/>
      <c r="V95" s="50"/>
      <c r="W95" s="50"/>
      <c r="X95" s="50"/>
      <c r="Y95" s="50"/>
      <c r="Z95" s="50"/>
      <c r="AA95" s="50"/>
      <c r="AB95" s="50"/>
      <c r="AC95" s="50"/>
      <c r="AD95" s="50"/>
      <c r="AE95" s="50"/>
      <c r="AF95" s="50"/>
      <c r="AG95" s="50"/>
      <c r="AH95" s="50"/>
      <c r="AI95" s="50"/>
      <c r="AJ95" s="50"/>
      <c r="AK95" s="50"/>
      <c r="AL95" s="50"/>
      <c r="AM95" s="50"/>
      <c r="AN95" s="50"/>
      <c r="AO95" s="50"/>
      <c r="AP95" s="50"/>
    </row>
    <row r="96" spans="1:42" s="48" customFormat="1" ht="21.75" hidden="1" customHeight="1" x14ac:dyDescent="0.25">
      <c r="A96" s="78" t="s">
        <v>1</v>
      </c>
      <c r="B96" s="224">
        <v>94838.806750000003</v>
      </c>
      <c r="C96" s="224">
        <v>15816.862230000001</v>
      </c>
      <c r="D96" s="224">
        <f>C96/B96*100</f>
        <v>16.677626777500549</v>
      </c>
      <c r="E96" s="224">
        <v>15816.862230000001</v>
      </c>
      <c r="F96" s="224">
        <f>E96/B96*100</f>
        <v>16.677626777500549</v>
      </c>
      <c r="G96" s="224">
        <v>46857.599999999999</v>
      </c>
      <c r="H96" s="224">
        <f>G96/B96*100</f>
        <v>49.407622897996866</v>
      </c>
      <c r="I96" s="224">
        <f>B96-G96</f>
        <v>47981.206750000005</v>
      </c>
      <c r="J96" s="487"/>
      <c r="K96" s="50"/>
      <c r="L96" s="50"/>
      <c r="M96" s="50"/>
      <c r="N96" s="50"/>
      <c r="O96" s="50"/>
      <c r="P96" s="50"/>
      <c r="Q96" s="50"/>
      <c r="R96" s="50"/>
      <c r="S96" s="50"/>
      <c r="T96" s="50"/>
      <c r="U96" s="50"/>
      <c r="V96" s="50"/>
      <c r="W96" s="50"/>
      <c r="X96" s="50"/>
      <c r="Y96" s="50"/>
      <c r="Z96" s="50"/>
      <c r="AA96" s="50"/>
      <c r="AB96" s="50"/>
      <c r="AC96" s="50"/>
      <c r="AD96" s="50"/>
      <c r="AE96" s="50"/>
      <c r="AF96" s="50"/>
      <c r="AG96" s="50"/>
      <c r="AH96" s="50"/>
      <c r="AI96" s="50"/>
      <c r="AJ96" s="50"/>
      <c r="AK96" s="50"/>
      <c r="AL96" s="50"/>
      <c r="AM96" s="50"/>
      <c r="AN96" s="50"/>
      <c r="AO96" s="50"/>
      <c r="AP96" s="50"/>
    </row>
    <row r="97" spans="1:42" s="48" customFormat="1" ht="21.75" hidden="1" customHeight="1" x14ac:dyDescent="0.25">
      <c r="A97" s="79" t="s">
        <v>2</v>
      </c>
      <c r="B97" s="225">
        <v>6704.5176499999998</v>
      </c>
      <c r="C97" s="225">
        <v>1187.11708</v>
      </c>
      <c r="D97" s="225">
        <f>C97/B97*100</f>
        <v>17.706226487449101</v>
      </c>
      <c r="E97" s="225">
        <v>1187.11708</v>
      </c>
      <c r="F97" s="225">
        <f>E97/B97*100</f>
        <v>17.706226487449101</v>
      </c>
      <c r="G97" s="225">
        <v>1881</v>
      </c>
      <c r="H97" s="225">
        <f>G97/B97*100</f>
        <v>28.055709570695221</v>
      </c>
      <c r="I97" s="225">
        <f>B97-G97</f>
        <v>4823.5176499999998</v>
      </c>
      <c r="J97" s="487"/>
      <c r="K97" s="50"/>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50"/>
      <c r="AN97" s="50"/>
      <c r="AO97" s="50"/>
      <c r="AP97" s="50"/>
    </row>
    <row r="98" spans="1:42" s="48" customFormat="1" ht="21.75" hidden="1" customHeight="1" x14ac:dyDescent="0.25">
      <c r="A98" s="79" t="s">
        <v>3</v>
      </c>
      <c r="B98" s="225">
        <v>0</v>
      </c>
      <c r="C98" s="225">
        <v>0</v>
      </c>
      <c r="D98" s="225">
        <v>0</v>
      </c>
      <c r="E98" s="225">
        <v>0</v>
      </c>
      <c r="F98" s="225">
        <v>0</v>
      </c>
      <c r="G98" s="225">
        <v>0</v>
      </c>
      <c r="H98" s="225">
        <v>0</v>
      </c>
      <c r="I98" s="225">
        <f>B98-G98</f>
        <v>0</v>
      </c>
      <c r="J98" s="488"/>
      <c r="K98" s="50"/>
      <c r="L98" s="50"/>
      <c r="M98" s="50"/>
      <c r="N98" s="50"/>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50"/>
      <c r="AN98" s="50"/>
      <c r="AO98" s="50"/>
      <c r="AP98" s="50"/>
    </row>
    <row r="99" spans="1:42" s="43" customFormat="1" x14ac:dyDescent="0.25">
      <c r="A99" s="403" t="s">
        <v>258</v>
      </c>
      <c r="B99" s="404"/>
      <c r="C99" s="404"/>
      <c r="D99" s="404"/>
      <c r="E99" s="404"/>
      <c r="F99" s="404"/>
      <c r="G99" s="404"/>
      <c r="H99" s="404"/>
      <c r="I99" s="404"/>
      <c r="J99" s="405"/>
    </row>
    <row r="100" spans="1:42" s="242" customFormat="1" ht="18.75" customHeight="1" x14ac:dyDescent="0.25">
      <c r="A100" s="403" t="s">
        <v>423</v>
      </c>
      <c r="B100" s="404"/>
      <c r="C100" s="404"/>
      <c r="D100" s="404"/>
      <c r="E100" s="404"/>
      <c r="F100" s="404"/>
      <c r="G100" s="404"/>
      <c r="H100" s="404"/>
      <c r="I100" s="404"/>
      <c r="J100" s="405"/>
      <c r="K100" s="255" t="s">
        <v>384</v>
      </c>
      <c r="L100" s="247"/>
      <c r="M100" s="208"/>
      <c r="N100" s="208"/>
      <c r="O100" s="248"/>
      <c r="P100" s="248"/>
      <c r="Q100" s="248"/>
      <c r="R100" s="248"/>
      <c r="S100" s="248"/>
      <c r="T100" s="248"/>
    </row>
    <row r="101" spans="1:42" s="242" customFormat="1" ht="18.75" customHeight="1" x14ac:dyDescent="0.25">
      <c r="A101" s="403" t="s">
        <v>380</v>
      </c>
      <c r="B101" s="404"/>
      <c r="C101" s="404"/>
      <c r="D101" s="404"/>
      <c r="E101" s="404"/>
      <c r="F101" s="404"/>
      <c r="G101" s="404"/>
      <c r="H101" s="404"/>
      <c r="I101" s="404"/>
      <c r="J101" s="405"/>
      <c r="K101" s="250"/>
      <c r="L101" s="250"/>
      <c r="M101" s="248"/>
      <c r="N101" s="248"/>
      <c r="O101" s="248"/>
      <c r="P101" s="248"/>
      <c r="Q101" s="248"/>
      <c r="R101" s="248"/>
      <c r="S101" s="248"/>
      <c r="T101" s="248"/>
    </row>
    <row r="102" spans="1:42" s="243" customFormat="1" ht="18.75" customHeight="1" x14ac:dyDescent="0.25">
      <c r="A102" s="499" t="s">
        <v>235</v>
      </c>
      <c r="B102" s="500"/>
      <c r="C102" s="500"/>
      <c r="D102" s="500"/>
      <c r="E102" s="500"/>
      <c r="F102" s="500"/>
      <c r="G102" s="500"/>
      <c r="H102" s="500"/>
      <c r="I102" s="500"/>
      <c r="J102" s="500"/>
      <c r="K102" s="251"/>
      <c r="L102" s="251"/>
      <c r="M102" s="252"/>
      <c r="N102" s="253"/>
      <c r="O102" s="253"/>
      <c r="P102" s="253"/>
      <c r="Q102" s="253"/>
      <c r="R102" s="253"/>
      <c r="S102" s="253"/>
      <c r="T102" s="253"/>
    </row>
    <row r="103" spans="1:42" x14ac:dyDescent="0.25">
      <c r="A103" s="501" t="s">
        <v>424</v>
      </c>
      <c r="B103" s="502"/>
      <c r="C103" s="502"/>
      <c r="D103" s="502"/>
      <c r="E103" s="502"/>
      <c r="F103" s="502"/>
      <c r="G103" s="502"/>
      <c r="H103" s="502"/>
      <c r="I103" s="502"/>
      <c r="J103" s="502"/>
    </row>
    <row r="104" spans="1:42" s="6" customFormat="1" hidden="1" x14ac:dyDescent="0.25">
      <c r="A104" s="495" t="s">
        <v>425</v>
      </c>
      <c r="B104" s="495"/>
      <c r="C104" s="495"/>
      <c r="D104" s="495"/>
      <c r="E104" s="495"/>
      <c r="F104" s="495"/>
      <c r="G104" s="495"/>
      <c r="H104" s="495"/>
      <c r="I104" s="495"/>
      <c r="J104" s="495"/>
      <c r="K104" s="249"/>
      <c r="L104" s="249"/>
      <c r="M104" s="208"/>
      <c r="N104" s="208"/>
      <c r="O104" s="208"/>
      <c r="P104" s="208"/>
      <c r="Q104" s="208"/>
      <c r="R104" s="208"/>
      <c r="S104" s="208"/>
      <c r="T104" s="208"/>
    </row>
    <row r="105" spans="1:42" s="6" customFormat="1" hidden="1" x14ac:dyDescent="0.25">
      <c r="A105" s="505" t="s">
        <v>426</v>
      </c>
      <c r="B105" s="505"/>
      <c r="C105" s="505"/>
      <c r="D105" s="505"/>
      <c r="E105" s="505"/>
      <c r="F105" s="505"/>
      <c r="G105" s="505"/>
      <c r="H105" s="505"/>
      <c r="I105" s="505"/>
      <c r="J105" s="505"/>
      <c r="K105" s="265"/>
      <c r="L105" s="265"/>
      <c r="M105" s="208"/>
      <c r="N105" s="208"/>
      <c r="O105" s="208"/>
      <c r="P105" s="208"/>
      <c r="Q105" s="208"/>
      <c r="R105" s="208"/>
      <c r="S105" s="208"/>
      <c r="T105" s="208"/>
    </row>
    <row r="106" spans="1:42" s="6" customFormat="1" ht="23.25" hidden="1" customHeight="1" x14ac:dyDescent="0.25">
      <c r="A106" s="420" t="s">
        <v>381</v>
      </c>
      <c r="B106" s="421"/>
      <c r="C106" s="421"/>
      <c r="D106" s="421"/>
      <c r="E106" s="421"/>
      <c r="F106" s="421"/>
      <c r="G106" s="421"/>
      <c r="H106" s="421"/>
      <c r="I106" s="421"/>
      <c r="J106" s="422"/>
      <c r="K106" s="254"/>
      <c r="L106" s="254"/>
      <c r="M106" s="208"/>
      <c r="N106" s="208"/>
      <c r="O106" s="208"/>
      <c r="P106" s="208"/>
      <c r="Q106" s="208"/>
      <c r="R106" s="208"/>
      <c r="S106" s="208"/>
      <c r="T106" s="208"/>
    </row>
    <row r="107" spans="1:42" s="6" customFormat="1" ht="242.25" hidden="1" customHeight="1" x14ac:dyDescent="0.25">
      <c r="A107" s="270" t="s">
        <v>382</v>
      </c>
      <c r="B107" s="221">
        <f>B108+B109+B110</f>
        <v>25529.20291</v>
      </c>
      <c r="C107" s="221">
        <f>C108+C109+C110</f>
        <v>0</v>
      </c>
      <c r="D107" s="221">
        <f>C107/B107*100</f>
        <v>0</v>
      </c>
      <c r="E107" s="221">
        <f>E108+E109+E110</f>
        <v>0</v>
      </c>
      <c r="F107" s="221">
        <f>E107/B107*100</f>
        <v>0</v>
      </c>
      <c r="G107" s="221">
        <f>G108+G109+G110</f>
        <v>0</v>
      </c>
      <c r="H107" s="221">
        <f>G107/B107*100</f>
        <v>0</v>
      </c>
      <c r="I107" s="221">
        <f t="shared" ref="I107:I110" si="13">B107-G107</f>
        <v>25529.20291</v>
      </c>
      <c r="J107" s="503" t="s">
        <v>383</v>
      </c>
      <c r="K107" s="246"/>
      <c r="L107" s="462"/>
      <c r="M107" s="244"/>
    </row>
    <row r="108" spans="1:42" s="6" customFormat="1" ht="20.25" hidden="1" customHeight="1" x14ac:dyDescent="0.25">
      <c r="A108" s="73" t="s">
        <v>0</v>
      </c>
      <c r="B108" s="221">
        <v>0</v>
      </c>
      <c r="C108" s="221">
        <v>0</v>
      </c>
      <c r="D108" s="221">
        <v>0</v>
      </c>
      <c r="E108" s="221">
        <v>0</v>
      </c>
      <c r="F108" s="221">
        <v>0</v>
      </c>
      <c r="G108" s="221">
        <v>0</v>
      </c>
      <c r="H108" s="221">
        <v>0</v>
      </c>
      <c r="I108" s="221">
        <f t="shared" si="13"/>
        <v>0</v>
      </c>
      <c r="J108" s="504"/>
      <c r="K108" s="246"/>
      <c r="L108" s="463"/>
    </row>
    <row r="109" spans="1:42" s="6" customFormat="1" ht="20.25" hidden="1" customHeight="1" x14ac:dyDescent="0.25">
      <c r="A109" s="73" t="s">
        <v>1</v>
      </c>
      <c r="B109" s="221">
        <v>23997.45074</v>
      </c>
      <c r="C109" s="221">
        <v>0</v>
      </c>
      <c r="D109" s="221">
        <v>0</v>
      </c>
      <c r="E109" s="221">
        <v>0</v>
      </c>
      <c r="F109" s="221">
        <v>0</v>
      </c>
      <c r="G109" s="221">
        <v>0</v>
      </c>
      <c r="H109" s="221">
        <v>0</v>
      </c>
      <c r="I109" s="221">
        <f t="shared" si="13"/>
        <v>23997.45074</v>
      </c>
      <c r="J109" s="504"/>
      <c r="K109" s="246"/>
      <c r="L109" s="463"/>
    </row>
    <row r="110" spans="1:42" s="6" customFormat="1" ht="20.25" hidden="1" customHeight="1" x14ac:dyDescent="0.25">
      <c r="A110" s="245" t="s">
        <v>2</v>
      </c>
      <c r="B110" s="222">
        <v>1531.75217</v>
      </c>
      <c r="C110" s="222">
        <v>0</v>
      </c>
      <c r="D110" s="222">
        <v>0</v>
      </c>
      <c r="E110" s="222">
        <v>0</v>
      </c>
      <c r="F110" s="222">
        <v>0</v>
      </c>
      <c r="G110" s="222">
        <v>0</v>
      </c>
      <c r="H110" s="222">
        <v>0</v>
      </c>
      <c r="I110" s="222">
        <f t="shared" si="13"/>
        <v>1531.75217</v>
      </c>
      <c r="J110" s="504"/>
      <c r="K110" s="246"/>
      <c r="L110" s="463"/>
    </row>
    <row r="111" spans="1:42" x14ac:dyDescent="0.25">
      <c r="A111" s="481" t="s">
        <v>264</v>
      </c>
      <c r="B111" s="482"/>
      <c r="C111" s="482"/>
      <c r="D111" s="482"/>
      <c r="E111" s="482"/>
      <c r="F111" s="482"/>
      <c r="G111" s="482"/>
      <c r="H111" s="482"/>
      <c r="I111" s="482"/>
      <c r="J111" s="483"/>
    </row>
    <row r="112" spans="1:42" x14ac:dyDescent="0.25">
      <c r="A112" s="484" t="s">
        <v>265</v>
      </c>
      <c r="B112" s="485"/>
      <c r="C112" s="485"/>
      <c r="D112" s="485"/>
      <c r="E112" s="485"/>
      <c r="F112" s="485"/>
      <c r="G112" s="485"/>
      <c r="H112" s="485"/>
      <c r="I112" s="485"/>
      <c r="J112" s="489"/>
    </row>
    <row r="113" spans="1:42" x14ac:dyDescent="0.25">
      <c r="A113" s="468" t="s">
        <v>266</v>
      </c>
      <c r="B113" s="469"/>
      <c r="C113" s="469"/>
      <c r="D113" s="469"/>
      <c r="E113" s="469"/>
      <c r="F113" s="469"/>
      <c r="G113" s="469"/>
      <c r="H113" s="469"/>
      <c r="I113" s="469"/>
      <c r="J113" s="470"/>
    </row>
    <row r="114" spans="1:42" x14ac:dyDescent="0.25">
      <c r="A114" s="484" t="s">
        <v>267</v>
      </c>
      <c r="B114" s="485"/>
      <c r="C114" s="485"/>
      <c r="D114" s="485"/>
      <c r="E114" s="485"/>
      <c r="F114" s="485"/>
      <c r="G114" s="485"/>
      <c r="H114" s="485"/>
      <c r="I114" s="485"/>
      <c r="J114" s="489"/>
    </row>
    <row r="115" spans="1:42" hidden="1" x14ac:dyDescent="0.25">
      <c r="A115" s="474" t="s">
        <v>153</v>
      </c>
      <c r="B115" s="475"/>
      <c r="C115" s="475"/>
      <c r="D115" s="475"/>
      <c r="E115" s="475"/>
      <c r="F115" s="475"/>
      <c r="G115" s="475"/>
      <c r="H115" s="475"/>
      <c r="I115" s="475"/>
      <c r="J115" s="490"/>
    </row>
    <row r="116" spans="1:42" hidden="1" x14ac:dyDescent="0.25">
      <c r="A116" s="471" t="s">
        <v>267</v>
      </c>
      <c r="B116" s="472"/>
      <c r="C116" s="472"/>
      <c r="D116" s="472"/>
      <c r="E116" s="472"/>
      <c r="F116" s="472"/>
      <c r="G116" s="472"/>
      <c r="H116" s="472"/>
      <c r="I116" s="472"/>
      <c r="J116" s="473"/>
    </row>
    <row r="117" spans="1:42" hidden="1" x14ac:dyDescent="0.25">
      <c r="A117" s="506" t="s">
        <v>35</v>
      </c>
      <c r="B117" s="507"/>
      <c r="C117" s="507"/>
      <c r="D117" s="507"/>
      <c r="E117" s="507"/>
      <c r="F117" s="507"/>
      <c r="G117" s="507"/>
      <c r="H117" s="507"/>
      <c r="I117" s="507"/>
      <c r="J117" s="508"/>
    </row>
    <row r="118" spans="1:42" x14ac:dyDescent="0.25">
      <c r="A118" s="491" t="s">
        <v>263</v>
      </c>
      <c r="B118" s="492"/>
      <c r="C118" s="492"/>
      <c r="D118" s="492"/>
      <c r="E118" s="492"/>
      <c r="F118" s="492"/>
      <c r="G118" s="492"/>
      <c r="H118" s="492"/>
      <c r="I118" s="492"/>
      <c r="J118" s="493"/>
    </row>
    <row r="119" spans="1:42" s="8" customFormat="1" x14ac:dyDescent="0.25">
      <c r="A119" s="403" t="s">
        <v>14</v>
      </c>
      <c r="B119" s="404"/>
      <c r="C119" s="404"/>
      <c r="D119" s="404"/>
      <c r="E119" s="404"/>
      <c r="F119" s="404"/>
      <c r="G119" s="404"/>
      <c r="H119" s="404"/>
      <c r="I119" s="404"/>
      <c r="J119" s="405"/>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c r="AH119" s="50"/>
      <c r="AI119" s="50"/>
      <c r="AJ119" s="50"/>
      <c r="AK119" s="50"/>
      <c r="AL119" s="50"/>
      <c r="AM119" s="50"/>
      <c r="AN119" s="50"/>
      <c r="AO119" s="50"/>
      <c r="AP119" s="50"/>
    </row>
    <row r="120" spans="1:42" x14ac:dyDescent="0.25">
      <c r="A120" s="403" t="s">
        <v>36</v>
      </c>
      <c r="B120" s="404"/>
      <c r="C120" s="404"/>
      <c r="D120" s="404"/>
      <c r="E120" s="404"/>
      <c r="F120" s="404"/>
      <c r="G120" s="404"/>
      <c r="H120" s="404"/>
      <c r="I120" s="404"/>
      <c r="J120" s="405"/>
    </row>
    <row r="121" spans="1:42" ht="321" hidden="1" customHeight="1" x14ac:dyDescent="0.25">
      <c r="A121" s="98" t="s">
        <v>309</v>
      </c>
      <c r="B121" s="221">
        <f>SUM(B122:B125)</f>
        <v>957500.38559999992</v>
      </c>
      <c r="C121" s="221">
        <f>SUM(C122:C125)</f>
        <v>30890.631680000002</v>
      </c>
      <c r="D121" s="221">
        <f>C121/B121*100</f>
        <v>3.2261743331458774</v>
      </c>
      <c r="E121" s="221">
        <f>SUM(E122:E125)</f>
        <v>30890.600000000002</v>
      </c>
      <c r="F121" s="221">
        <f>E121/B121*100</f>
        <v>3.2261710245310216</v>
      </c>
      <c r="G121" s="221">
        <f>SUM(G122:G125)</f>
        <v>58171.4</v>
      </c>
      <c r="H121" s="221">
        <f>G121/B121*100</f>
        <v>6.0753395899206835</v>
      </c>
      <c r="I121" s="221">
        <f>B121-G121</f>
        <v>899328.9855999999</v>
      </c>
      <c r="J121" s="478" t="s">
        <v>405</v>
      </c>
    </row>
    <row r="122" spans="1:42" s="7" customFormat="1" ht="19.5" hidden="1" x14ac:dyDescent="0.25">
      <c r="A122" s="181" t="s">
        <v>0</v>
      </c>
      <c r="B122" s="221">
        <v>440898.7</v>
      </c>
      <c r="C122" s="221">
        <v>0</v>
      </c>
      <c r="D122" s="221">
        <v>0</v>
      </c>
      <c r="E122" s="221">
        <v>0</v>
      </c>
      <c r="F122" s="221">
        <v>0</v>
      </c>
      <c r="G122" s="221">
        <v>0</v>
      </c>
      <c r="H122" s="221">
        <v>0</v>
      </c>
      <c r="I122" s="221">
        <f>B122-G122</f>
        <v>440898.7</v>
      </c>
      <c r="J122" s="487"/>
      <c r="K122" s="206"/>
      <c r="L122" s="206"/>
      <c r="M122" s="206"/>
      <c r="N122" s="206"/>
      <c r="O122" s="206"/>
      <c r="P122" s="206"/>
      <c r="Q122" s="206"/>
      <c r="R122" s="206"/>
      <c r="S122" s="206"/>
      <c r="T122" s="206"/>
      <c r="U122" s="206"/>
      <c r="V122" s="206"/>
      <c r="W122" s="206"/>
      <c r="X122" s="206"/>
      <c r="Y122" s="206"/>
      <c r="Z122" s="206"/>
      <c r="AA122" s="206"/>
      <c r="AB122" s="206"/>
      <c r="AC122" s="206"/>
      <c r="AD122" s="206"/>
      <c r="AE122" s="206"/>
      <c r="AF122" s="206"/>
      <c r="AG122" s="206"/>
      <c r="AH122" s="206"/>
      <c r="AI122" s="206"/>
      <c r="AJ122" s="206"/>
      <c r="AK122" s="206"/>
      <c r="AL122" s="206"/>
      <c r="AM122" s="206"/>
      <c r="AN122" s="206"/>
      <c r="AO122" s="206"/>
      <c r="AP122" s="206"/>
    </row>
    <row r="123" spans="1:42" s="4" customFormat="1" ht="19.5" hidden="1" x14ac:dyDescent="0.25">
      <c r="A123" s="181" t="s">
        <v>1</v>
      </c>
      <c r="B123" s="221">
        <v>469284.48560000001</v>
      </c>
      <c r="C123" s="221">
        <v>29037.231680000001</v>
      </c>
      <c r="D123" s="221">
        <f>C123/B123*100</f>
        <v>6.1875541533990139</v>
      </c>
      <c r="E123" s="221">
        <v>29037.200000000001</v>
      </c>
      <c r="F123" s="221">
        <f>E123/B123*100</f>
        <v>6.1875474026964081</v>
      </c>
      <c r="G123" s="221">
        <v>54681.1</v>
      </c>
      <c r="H123" s="221">
        <f>G123/B123*100</f>
        <v>11.652015286652382</v>
      </c>
      <c r="I123" s="221">
        <f>B123-G123</f>
        <v>414603.38560000004</v>
      </c>
      <c r="J123" s="487"/>
      <c r="K123" s="207"/>
      <c r="L123" s="207"/>
      <c r="M123" s="207"/>
      <c r="N123" s="207"/>
      <c r="O123" s="207"/>
      <c r="P123" s="207"/>
      <c r="Q123" s="207"/>
      <c r="R123" s="207"/>
      <c r="S123" s="207"/>
      <c r="T123" s="207"/>
      <c r="U123" s="207"/>
      <c r="V123" s="207"/>
      <c r="W123" s="207"/>
      <c r="X123" s="207"/>
      <c r="Y123" s="207"/>
      <c r="Z123" s="207"/>
      <c r="AA123" s="207"/>
      <c r="AB123" s="207"/>
      <c r="AC123" s="207"/>
      <c r="AD123" s="207"/>
      <c r="AE123" s="207"/>
      <c r="AF123" s="207"/>
      <c r="AG123" s="207"/>
      <c r="AH123" s="207"/>
      <c r="AI123" s="207"/>
      <c r="AJ123" s="207"/>
      <c r="AK123" s="207"/>
      <c r="AL123" s="207"/>
      <c r="AM123" s="207"/>
      <c r="AN123" s="207"/>
      <c r="AO123" s="207"/>
      <c r="AP123" s="207"/>
    </row>
    <row r="124" spans="1:42" hidden="1" x14ac:dyDescent="0.25">
      <c r="A124" s="182" t="s">
        <v>2</v>
      </c>
      <c r="B124" s="222">
        <v>47317.2</v>
      </c>
      <c r="C124" s="222">
        <v>1853.4</v>
      </c>
      <c r="D124" s="222">
        <f>C124/B124*100</f>
        <v>3.9169688823514499</v>
      </c>
      <c r="E124" s="222">
        <v>1853.4</v>
      </c>
      <c r="F124" s="222">
        <f>E124/B124*100</f>
        <v>3.9169688823514499</v>
      </c>
      <c r="G124" s="222">
        <v>3490.3</v>
      </c>
      <c r="H124" s="222">
        <f>G124/B124*100</f>
        <v>7.3763874447346849</v>
      </c>
      <c r="I124" s="222">
        <f>B124-G124</f>
        <v>43826.899999999994</v>
      </c>
      <c r="J124" s="487"/>
    </row>
    <row r="125" spans="1:42" hidden="1" x14ac:dyDescent="0.25">
      <c r="A125" s="182" t="s">
        <v>3</v>
      </c>
      <c r="B125" s="222">
        <v>0</v>
      </c>
      <c r="C125" s="222">
        <v>0</v>
      </c>
      <c r="D125" s="222">
        <v>0</v>
      </c>
      <c r="E125" s="222">
        <v>0</v>
      </c>
      <c r="F125" s="222">
        <v>0</v>
      </c>
      <c r="G125" s="222">
        <v>0</v>
      </c>
      <c r="H125" s="222">
        <v>0</v>
      </c>
      <c r="I125" s="222">
        <f>B125-G125</f>
        <v>0</v>
      </c>
      <c r="J125" s="488"/>
    </row>
    <row r="126" spans="1:42" s="18" customFormat="1" ht="20.100000000000001" customHeight="1" x14ac:dyDescent="0.25">
      <c r="A126" s="481" t="s">
        <v>320</v>
      </c>
      <c r="B126" s="482"/>
      <c r="C126" s="482"/>
      <c r="D126" s="482"/>
      <c r="E126" s="482"/>
      <c r="F126" s="482"/>
      <c r="G126" s="482"/>
      <c r="H126" s="482"/>
      <c r="I126" s="482"/>
      <c r="J126" s="483"/>
      <c r="K126" s="194"/>
      <c r="L126" s="194"/>
      <c r="M126" s="194"/>
      <c r="N126" s="194"/>
      <c r="O126" s="194"/>
      <c r="P126" s="194"/>
      <c r="Q126" s="194"/>
      <c r="R126" s="194"/>
      <c r="S126" s="194"/>
      <c r="T126" s="194"/>
      <c r="U126" s="194"/>
      <c r="V126" s="194"/>
      <c r="W126" s="194"/>
      <c r="X126" s="194"/>
      <c r="Y126" s="194"/>
      <c r="Z126" s="194"/>
      <c r="AA126" s="194"/>
      <c r="AB126" s="194"/>
      <c r="AC126" s="194"/>
      <c r="AD126" s="194"/>
      <c r="AE126" s="194"/>
      <c r="AF126" s="194"/>
      <c r="AG126" s="194"/>
      <c r="AH126" s="194"/>
      <c r="AI126" s="194"/>
      <c r="AJ126" s="194"/>
      <c r="AK126" s="194"/>
      <c r="AL126" s="194"/>
      <c r="AM126" s="194"/>
      <c r="AN126" s="194"/>
      <c r="AO126" s="194"/>
      <c r="AP126" s="194"/>
    </row>
    <row r="127" spans="1:42" s="6" customFormat="1" ht="20.100000000000001" customHeight="1" x14ac:dyDescent="0.25">
      <c r="A127" s="384" t="s">
        <v>321</v>
      </c>
      <c r="B127" s="385"/>
      <c r="C127" s="385"/>
      <c r="D127" s="385"/>
      <c r="E127" s="385"/>
      <c r="F127" s="385"/>
      <c r="G127" s="385"/>
      <c r="H127" s="385"/>
      <c r="I127" s="385"/>
      <c r="J127" s="386"/>
      <c r="K127" s="208"/>
      <c r="L127" s="208"/>
      <c r="M127" s="208"/>
      <c r="N127" s="208"/>
      <c r="O127" s="208"/>
      <c r="P127" s="208"/>
      <c r="Q127" s="208"/>
      <c r="R127" s="208"/>
      <c r="S127" s="208"/>
      <c r="T127" s="208"/>
      <c r="U127" s="208"/>
      <c r="V127" s="208"/>
      <c r="W127" s="208"/>
      <c r="X127" s="208"/>
      <c r="Y127" s="208"/>
      <c r="Z127" s="208"/>
      <c r="AA127" s="208"/>
      <c r="AB127" s="208"/>
      <c r="AC127" s="208"/>
      <c r="AD127" s="208"/>
      <c r="AE127" s="208"/>
      <c r="AF127" s="208"/>
      <c r="AG127" s="208"/>
      <c r="AH127" s="208"/>
      <c r="AI127" s="208"/>
      <c r="AJ127" s="208"/>
      <c r="AK127" s="208"/>
      <c r="AL127" s="208"/>
      <c r="AM127" s="208"/>
      <c r="AN127" s="208"/>
      <c r="AO127" s="208"/>
      <c r="AP127" s="208"/>
    </row>
    <row r="128" spans="1:42" s="19" customFormat="1" x14ac:dyDescent="0.25">
      <c r="A128" s="468" t="s">
        <v>224</v>
      </c>
      <c r="B128" s="469"/>
      <c r="C128" s="469"/>
      <c r="D128" s="469"/>
      <c r="E128" s="469"/>
      <c r="F128" s="469"/>
      <c r="G128" s="469"/>
      <c r="H128" s="469"/>
      <c r="I128" s="469"/>
      <c r="J128" s="470"/>
      <c r="K128" s="195"/>
      <c r="L128" s="195"/>
      <c r="M128" s="195"/>
      <c r="N128" s="195"/>
      <c r="O128" s="195"/>
      <c r="P128" s="195"/>
      <c r="Q128" s="195"/>
      <c r="R128" s="195"/>
      <c r="S128" s="195"/>
      <c r="T128" s="195"/>
      <c r="U128" s="195"/>
      <c r="V128" s="195"/>
      <c r="W128" s="195"/>
      <c r="X128" s="195"/>
      <c r="Y128" s="195"/>
      <c r="Z128" s="195"/>
      <c r="AA128" s="195"/>
      <c r="AB128" s="195"/>
      <c r="AC128" s="195"/>
      <c r="AD128" s="195"/>
      <c r="AE128" s="195"/>
      <c r="AF128" s="195"/>
      <c r="AG128" s="195"/>
      <c r="AH128" s="195"/>
      <c r="AI128" s="195"/>
      <c r="AJ128" s="195"/>
      <c r="AK128" s="195"/>
      <c r="AL128" s="195"/>
      <c r="AM128" s="195"/>
      <c r="AN128" s="195"/>
      <c r="AO128" s="195"/>
      <c r="AP128" s="195"/>
    </row>
    <row r="129" spans="1:42" x14ac:dyDescent="0.25">
      <c r="A129" s="484" t="s">
        <v>53</v>
      </c>
      <c r="B129" s="485"/>
      <c r="C129" s="485"/>
      <c r="D129" s="485"/>
      <c r="E129" s="485"/>
      <c r="F129" s="485"/>
      <c r="G129" s="485"/>
      <c r="H129" s="485"/>
      <c r="I129" s="485"/>
      <c r="J129" s="489"/>
    </row>
    <row r="130" spans="1:42" ht="18.75" hidden="1" customHeight="1" x14ac:dyDescent="0.25">
      <c r="A130" s="474" t="s">
        <v>141</v>
      </c>
      <c r="B130" s="475"/>
      <c r="C130" s="475"/>
      <c r="D130" s="475"/>
      <c r="E130" s="475"/>
      <c r="F130" s="475"/>
      <c r="G130" s="475"/>
      <c r="H130" s="475"/>
      <c r="I130" s="475"/>
      <c r="J130" s="490"/>
    </row>
    <row r="131" spans="1:42" hidden="1" x14ac:dyDescent="0.25">
      <c r="A131" s="476" t="s">
        <v>225</v>
      </c>
      <c r="B131" s="477"/>
      <c r="C131" s="477"/>
      <c r="D131" s="477"/>
      <c r="E131" s="477"/>
      <c r="F131" s="477"/>
      <c r="G131" s="477"/>
      <c r="H131" s="477"/>
      <c r="I131" s="477"/>
      <c r="J131" s="486"/>
    </row>
    <row r="132" spans="1:42" ht="210.75" hidden="1" customHeight="1" x14ac:dyDescent="0.25">
      <c r="A132" s="167" t="s">
        <v>54</v>
      </c>
      <c r="B132" s="221">
        <f>SUM(B133:B136)</f>
        <v>92232.5</v>
      </c>
      <c r="C132" s="221">
        <f>SUM(C133:C136)</f>
        <v>0</v>
      </c>
      <c r="D132" s="221">
        <f>C132/B132*100</f>
        <v>0</v>
      </c>
      <c r="E132" s="221">
        <f>SUM(E133:E136)</f>
        <v>0</v>
      </c>
      <c r="F132" s="221">
        <f>E132/B132*100</f>
        <v>0</v>
      </c>
      <c r="G132" s="221">
        <f>SUM(G133:G136)</f>
        <v>0</v>
      </c>
      <c r="H132" s="222">
        <f>G132/B132*100</f>
        <v>0</v>
      </c>
      <c r="I132" s="221">
        <f>B132-G132</f>
        <v>92232.5</v>
      </c>
      <c r="J132" s="478" t="s">
        <v>355</v>
      </c>
    </row>
    <row r="133" spans="1:42" ht="19.5" hidden="1" x14ac:dyDescent="0.25">
      <c r="A133" s="68" t="s">
        <v>0</v>
      </c>
      <c r="B133" s="221">
        <f t="shared" ref="B133:G136" si="14">B139+B144</f>
        <v>0</v>
      </c>
      <c r="C133" s="221">
        <f t="shared" si="14"/>
        <v>0</v>
      </c>
      <c r="D133" s="221">
        <f t="shared" si="14"/>
        <v>0</v>
      </c>
      <c r="E133" s="221">
        <f t="shared" si="14"/>
        <v>0</v>
      </c>
      <c r="F133" s="221">
        <f t="shared" si="14"/>
        <v>0</v>
      </c>
      <c r="G133" s="221">
        <f t="shared" si="14"/>
        <v>0</v>
      </c>
      <c r="H133" s="221">
        <v>0</v>
      </c>
      <c r="I133" s="221">
        <f>B133-G133</f>
        <v>0</v>
      </c>
      <c r="J133" s="487"/>
    </row>
    <row r="134" spans="1:42" ht="19.5" hidden="1" x14ac:dyDescent="0.25">
      <c r="A134" s="68" t="s">
        <v>1</v>
      </c>
      <c r="B134" s="221">
        <f t="shared" si="14"/>
        <v>92232.5</v>
      </c>
      <c r="C134" s="221">
        <v>0</v>
      </c>
      <c r="D134" s="221">
        <f t="shared" si="14"/>
        <v>0</v>
      </c>
      <c r="E134" s="221">
        <v>0</v>
      </c>
      <c r="F134" s="221">
        <f t="shared" si="14"/>
        <v>0</v>
      </c>
      <c r="G134" s="221">
        <f t="shared" si="14"/>
        <v>0</v>
      </c>
      <c r="H134" s="221">
        <f>G134/B134*100</f>
        <v>0</v>
      </c>
      <c r="I134" s="221">
        <f>B134-G134</f>
        <v>92232.5</v>
      </c>
      <c r="J134" s="487"/>
    </row>
    <row r="135" spans="1:42" hidden="1" x14ac:dyDescent="0.25">
      <c r="A135" s="69" t="s">
        <v>2</v>
      </c>
      <c r="B135" s="222">
        <f t="shared" si="14"/>
        <v>0</v>
      </c>
      <c r="C135" s="222">
        <f t="shared" si="14"/>
        <v>0</v>
      </c>
      <c r="D135" s="222">
        <f t="shared" si="14"/>
        <v>0</v>
      </c>
      <c r="E135" s="222">
        <f>E141+E146</f>
        <v>0</v>
      </c>
      <c r="F135" s="222">
        <f t="shared" si="14"/>
        <v>0</v>
      </c>
      <c r="G135" s="222">
        <f t="shared" si="14"/>
        <v>0</v>
      </c>
      <c r="H135" s="222">
        <v>0</v>
      </c>
      <c r="I135" s="222">
        <f>B135-G135</f>
        <v>0</v>
      </c>
      <c r="J135" s="487"/>
    </row>
    <row r="136" spans="1:42" hidden="1" x14ac:dyDescent="0.25">
      <c r="A136" s="69" t="s">
        <v>3</v>
      </c>
      <c r="B136" s="222">
        <f t="shared" si="14"/>
        <v>0</v>
      </c>
      <c r="C136" s="222">
        <f t="shared" si="14"/>
        <v>0</v>
      </c>
      <c r="D136" s="222">
        <f t="shared" si="14"/>
        <v>0</v>
      </c>
      <c r="E136" s="222">
        <f>E142+E147</f>
        <v>0</v>
      </c>
      <c r="F136" s="222">
        <f t="shared" si="14"/>
        <v>0</v>
      </c>
      <c r="G136" s="222">
        <f t="shared" si="14"/>
        <v>0</v>
      </c>
      <c r="H136" s="222">
        <v>0</v>
      </c>
      <c r="I136" s="222">
        <f>B136-G136</f>
        <v>0</v>
      </c>
      <c r="J136" s="488"/>
    </row>
    <row r="137" spans="1:42" s="8" customFormat="1" hidden="1" x14ac:dyDescent="0.25">
      <c r="A137" s="509" t="s">
        <v>38</v>
      </c>
      <c r="B137" s="509"/>
      <c r="C137" s="509"/>
      <c r="D137" s="509"/>
      <c r="E137" s="509"/>
      <c r="F137" s="509"/>
      <c r="G137" s="509"/>
      <c r="H137" s="509"/>
      <c r="I137" s="509"/>
      <c r="J137" s="509"/>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row>
    <row r="138" spans="1:42" s="8" customFormat="1" ht="98.25" hidden="1" customHeight="1" x14ac:dyDescent="0.25">
      <c r="A138" s="91" t="s">
        <v>39</v>
      </c>
      <c r="B138" s="221">
        <f>SUM(B139:B142)</f>
        <v>91682.4</v>
      </c>
      <c r="C138" s="221">
        <f>SUM(C139:C142)</f>
        <v>0</v>
      </c>
      <c r="D138" s="221">
        <f>C138/B138*100</f>
        <v>0</v>
      </c>
      <c r="E138" s="221">
        <f>SUM(E139:E142)</f>
        <v>0</v>
      </c>
      <c r="F138" s="221">
        <f>E138/B138*100</f>
        <v>0</v>
      </c>
      <c r="G138" s="221">
        <f>SUM(G139:G142)</f>
        <v>0</v>
      </c>
      <c r="H138" s="221">
        <f>G138/B138*100</f>
        <v>0</v>
      </c>
      <c r="I138" s="221">
        <f t="shared" ref="I138:I152" si="15">B138-G138</f>
        <v>91682.4</v>
      </c>
      <c r="J138" s="510" t="s">
        <v>356</v>
      </c>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row>
    <row r="139" spans="1:42" s="8" customFormat="1" ht="19.5" hidden="1" x14ac:dyDescent="0.25">
      <c r="A139" s="99" t="s">
        <v>0</v>
      </c>
      <c r="B139" s="221">
        <v>0</v>
      </c>
      <c r="C139" s="221">
        <v>0</v>
      </c>
      <c r="D139" s="221">
        <v>0</v>
      </c>
      <c r="E139" s="221">
        <v>0</v>
      </c>
      <c r="F139" s="221">
        <v>0</v>
      </c>
      <c r="G139" s="221">
        <v>0</v>
      </c>
      <c r="H139" s="221">
        <v>0</v>
      </c>
      <c r="I139" s="221">
        <f t="shared" si="15"/>
        <v>0</v>
      </c>
      <c r="J139" s="51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row>
    <row r="140" spans="1:42" s="8" customFormat="1" ht="19.5" hidden="1" x14ac:dyDescent="0.25">
      <c r="A140" s="99" t="s">
        <v>1</v>
      </c>
      <c r="B140" s="221">
        <v>91682.4</v>
      </c>
      <c r="C140" s="221">
        <v>0</v>
      </c>
      <c r="D140" s="221">
        <f>C140/B140*100</f>
        <v>0</v>
      </c>
      <c r="E140" s="221">
        <v>0</v>
      </c>
      <c r="F140" s="221">
        <f>E140/B140*100</f>
        <v>0</v>
      </c>
      <c r="G140" s="221">
        <v>0</v>
      </c>
      <c r="H140" s="221">
        <f>G140/B140*100</f>
        <v>0</v>
      </c>
      <c r="I140" s="221">
        <f t="shared" si="15"/>
        <v>91682.4</v>
      </c>
      <c r="J140" s="51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row>
    <row r="141" spans="1:42" s="8" customFormat="1" hidden="1" x14ac:dyDescent="0.25">
      <c r="A141" s="100" t="s">
        <v>2</v>
      </c>
      <c r="B141" s="222">
        <v>0</v>
      </c>
      <c r="C141" s="222">
        <v>0</v>
      </c>
      <c r="D141" s="222">
        <v>0</v>
      </c>
      <c r="E141" s="222">
        <v>0</v>
      </c>
      <c r="F141" s="222">
        <v>0</v>
      </c>
      <c r="G141" s="222">
        <v>0</v>
      </c>
      <c r="H141" s="222">
        <v>0</v>
      </c>
      <c r="I141" s="222">
        <f t="shared" si="15"/>
        <v>0</v>
      </c>
      <c r="J141" s="51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row>
    <row r="142" spans="1:42" s="8" customFormat="1" hidden="1" x14ac:dyDescent="0.25">
      <c r="A142" s="101" t="s">
        <v>3</v>
      </c>
      <c r="B142" s="222">
        <v>0</v>
      </c>
      <c r="C142" s="222">
        <v>0</v>
      </c>
      <c r="D142" s="222">
        <v>0</v>
      </c>
      <c r="E142" s="222">
        <v>0</v>
      </c>
      <c r="F142" s="222">
        <v>0</v>
      </c>
      <c r="G142" s="222">
        <v>0</v>
      </c>
      <c r="H142" s="222">
        <v>0</v>
      </c>
      <c r="I142" s="222">
        <f t="shared" si="15"/>
        <v>0</v>
      </c>
      <c r="J142" s="51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row>
    <row r="143" spans="1:42" s="8" customFormat="1" ht="101.25" hidden="1" customHeight="1" x14ac:dyDescent="0.25">
      <c r="A143" s="258" t="s">
        <v>40</v>
      </c>
      <c r="B143" s="221">
        <f>SUM(B144:B147)</f>
        <v>550.1</v>
      </c>
      <c r="C143" s="221">
        <f>SUM(C144:C147)</f>
        <v>0</v>
      </c>
      <c r="D143" s="221">
        <f>C143/B143*100</f>
        <v>0</v>
      </c>
      <c r="E143" s="221">
        <f>SUM(E144:E147)</f>
        <v>0</v>
      </c>
      <c r="F143" s="221">
        <f>E143/B143*100</f>
        <v>0</v>
      </c>
      <c r="G143" s="221">
        <f>SUM(G144:G147)</f>
        <v>0</v>
      </c>
      <c r="H143" s="221">
        <f>G143/B143*100</f>
        <v>0</v>
      </c>
      <c r="I143" s="221">
        <f t="shared" si="15"/>
        <v>550.1</v>
      </c>
      <c r="J143" s="510" t="s">
        <v>357</v>
      </c>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row>
    <row r="144" spans="1:42" s="8" customFormat="1" ht="19.5" hidden="1" x14ac:dyDescent="0.25">
      <c r="A144" s="61" t="s">
        <v>0</v>
      </c>
      <c r="B144" s="221">
        <v>0</v>
      </c>
      <c r="C144" s="221">
        <v>0</v>
      </c>
      <c r="D144" s="221">
        <v>0</v>
      </c>
      <c r="E144" s="221">
        <v>0</v>
      </c>
      <c r="F144" s="221">
        <v>0</v>
      </c>
      <c r="G144" s="221">
        <v>0</v>
      </c>
      <c r="H144" s="221">
        <v>0</v>
      </c>
      <c r="I144" s="221">
        <f t="shared" si="15"/>
        <v>0</v>
      </c>
      <c r="J144" s="51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row>
    <row r="145" spans="1:42" s="8" customFormat="1" ht="19.5" hidden="1" x14ac:dyDescent="0.25">
      <c r="A145" s="61" t="s">
        <v>1</v>
      </c>
      <c r="B145" s="221">
        <f>550.1</f>
        <v>550.1</v>
      </c>
      <c r="C145" s="221">
        <v>0</v>
      </c>
      <c r="D145" s="221">
        <f>C145/B145*100</f>
        <v>0</v>
      </c>
      <c r="E145" s="221">
        <v>0</v>
      </c>
      <c r="F145" s="221">
        <f>E145/B145*100</f>
        <v>0</v>
      </c>
      <c r="G145" s="221">
        <v>0</v>
      </c>
      <c r="H145" s="221">
        <v>0</v>
      </c>
      <c r="I145" s="221">
        <f t="shared" si="15"/>
        <v>550.1</v>
      </c>
      <c r="J145" s="51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row>
    <row r="146" spans="1:42" s="8" customFormat="1" hidden="1" x14ac:dyDescent="0.25">
      <c r="A146" s="62" t="s">
        <v>2</v>
      </c>
      <c r="B146" s="222">
        <v>0</v>
      </c>
      <c r="C146" s="222">
        <v>0</v>
      </c>
      <c r="D146" s="222">
        <v>0</v>
      </c>
      <c r="E146" s="222">
        <v>0</v>
      </c>
      <c r="F146" s="222">
        <v>0</v>
      </c>
      <c r="G146" s="222">
        <v>0</v>
      </c>
      <c r="H146" s="222">
        <v>0</v>
      </c>
      <c r="I146" s="222">
        <f t="shared" si="15"/>
        <v>0</v>
      </c>
      <c r="J146" s="51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row>
    <row r="147" spans="1:42" s="8" customFormat="1" hidden="1" x14ac:dyDescent="0.25">
      <c r="A147" s="60" t="s">
        <v>3</v>
      </c>
      <c r="B147" s="222">
        <v>0</v>
      </c>
      <c r="C147" s="222">
        <v>0</v>
      </c>
      <c r="D147" s="222">
        <v>0</v>
      </c>
      <c r="E147" s="222">
        <v>0</v>
      </c>
      <c r="F147" s="222">
        <v>0</v>
      </c>
      <c r="G147" s="222">
        <v>0</v>
      </c>
      <c r="H147" s="222">
        <v>0</v>
      </c>
      <c r="I147" s="222">
        <f t="shared" si="15"/>
        <v>0</v>
      </c>
      <c r="J147" s="51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row>
    <row r="148" spans="1:42" ht="176.25" hidden="1" customHeight="1" x14ac:dyDescent="0.25">
      <c r="A148" s="167" t="s">
        <v>310</v>
      </c>
      <c r="B148" s="221">
        <f>SUM(B149:B152)</f>
        <v>1306.3</v>
      </c>
      <c r="C148" s="221">
        <f>SUM(C149:C152)</f>
        <v>0</v>
      </c>
      <c r="D148" s="221">
        <f>C148/B148*100</f>
        <v>0</v>
      </c>
      <c r="E148" s="221">
        <f>SUM(E149:E152)</f>
        <v>0</v>
      </c>
      <c r="F148" s="221">
        <f>E148/B148*100</f>
        <v>0</v>
      </c>
      <c r="G148" s="221">
        <f>SUM(G149:G152)</f>
        <v>0</v>
      </c>
      <c r="H148" s="221">
        <f>G148/B148*100</f>
        <v>0</v>
      </c>
      <c r="I148" s="221">
        <f t="shared" si="15"/>
        <v>1306.3</v>
      </c>
      <c r="J148" s="478" t="s">
        <v>358</v>
      </c>
    </row>
    <row r="149" spans="1:42" ht="19.5" hidden="1" x14ac:dyDescent="0.25">
      <c r="A149" s="68" t="s">
        <v>0</v>
      </c>
      <c r="B149" s="221">
        <v>0</v>
      </c>
      <c r="C149" s="221">
        <v>0</v>
      </c>
      <c r="D149" s="221">
        <v>0</v>
      </c>
      <c r="E149" s="221">
        <v>0</v>
      </c>
      <c r="F149" s="221">
        <v>0</v>
      </c>
      <c r="G149" s="221">
        <v>0</v>
      </c>
      <c r="H149" s="221">
        <v>0</v>
      </c>
      <c r="I149" s="221">
        <f t="shared" si="15"/>
        <v>0</v>
      </c>
      <c r="J149" s="487"/>
    </row>
    <row r="150" spans="1:42" ht="19.5" hidden="1" x14ac:dyDescent="0.25">
      <c r="A150" s="68" t="s">
        <v>1</v>
      </c>
      <c r="B150" s="221">
        <v>1306.3</v>
      </c>
      <c r="C150" s="221">
        <v>0</v>
      </c>
      <c r="D150" s="221">
        <f>C150/B150*100</f>
        <v>0</v>
      </c>
      <c r="E150" s="221">
        <v>0</v>
      </c>
      <c r="F150" s="221">
        <v>0</v>
      </c>
      <c r="G150" s="221">
        <v>0</v>
      </c>
      <c r="H150" s="221">
        <v>0</v>
      </c>
      <c r="I150" s="221">
        <f t="shared" si="15"/>
        <v>1306.3</v>
      </c>
      <c r="J150" s="487"/>
    </row>
    <row r="151" spans="1:42" hidden="1" x14ac:dyDescent="0.25">
      <c r="A151" s="69" t="s">
        <v>2</v>
      </c>
      <c r="B151" s="222">
        <v>0</v>
      </c>
      <c r="C151" s="222">
        <v>0</v>
      </c>
      <c r="D151" s="222">
        <v>0</v>
      </c>
      <c r="E151" s="222">
        <v>0</v>
      </c>
      <c r="F151" s="222">
        <v>0</v>
      </c>
      <c r="G151" s="222">
        <v>0</v>
      </c>
      <c r="H151" s="221">
        <v>0</v>
      </c>
      <c r="I151" s="222">
        <f t="shared" si="15"/>
        <v>0</v>
      </c>
      <c r="J151" s="487"/>
    </row>
    <row r="152" spans="1:42" hidden="1" x14ac:dyDescent="0.25">
      <c r="A152" s="69" t="s">
        <v>3</v>
      </c>
      <c r="B152" s="222">
        <v>0</v>
      </c>
      <c r="C152" s="222">
        <v>0</v>
      </c>
      <c r="D152" s="222">
        <v>0</v>
      </c>
      <c r="E152" s="222">
        <v>0</v>
      </c>
      <c r="F152" s="222">
        <v>0</v>
      </c>
      <c r="G152" s="222">
        <v>0</v>
      </c>
      <c r="H152" s="221">
        <v>0</v>
      </c>
      <c r="I152" s="222">
        <f t="shared" si="15"/>
        <v>0</v>
      </c>
      <c r="J152" s="488"/>
    </row>
    <row r="153" spans="1:42" s="18" customFormat="1" x14ac:dyDescent="0.25">
      <c r="A153" s="481" t="s">
        <v>346</v>
      </c>
      <c r="B153" s="482"/>
      <c r="C153" s="482"/>
      <c r="D153" s="482"/>
      <c r="E153" s="482"/>
      <c r="F153" s="482"/>
      <c r="G153" s="482"/>
      <c r="H153" s="482"/>
      <c r="I153" s="482"/>
      <c r="J153" s="483"/>
      <c r="K153" s="194"/>
      <c r="L153" s="194"/>
      <c r="M153" s="194"/>
      <c r="N153" s="194"/>
      <c r="O153" s="194"/>
      <c r="P153" s="194"/>
      <c r="Q153" s="194"/>
      <c r="R153" s="194"/>
      <c r="S153" s="194"/>
      <c r="T153" s="194"/>
      <c r="U153" s="194"/>
      <c r="V153" s="194"/>
      <c r="W153" s="194"/>
      <c r="X153" s="194"/>
      <c r="Y153" s="194"/>
      <c r="Z153" s="194"/>
      <c r="AA153" s="194"/>
      <c r="AB153" s="194"/>
      <c r="AC153" s="194"/>
      <c r="AD153" s="194"/>
      <c r="AE153" s="194"/>
      <c r="AF153" s="194"/>
      <c r="AG153" s="194"/>
      <c r="AH153" s="194"/>
      <c r="AI153" s="194"/>
      <c r="AJ153" s="194"/>
      <c r="AK153" s="194"/>
      <c r="AL153" s="194"/>
      <c r="AM153" s="194"/>
      <c r="AN153" s="194"/>
      <c r="AO153" s="194"/>
      <c r="AP153" s="194"/>
    </row>
    <row r="154" spans="1:42" s="1" customFormat="1" x14ac:dyDescent="0.25">
      <c r="A154" s="484" t="s">
        <v>347</v>
      </c>
      <c r="B154" s="485"/>
      <c r="C154" s="485"/>
      <c r="D154" s="485"/>
      <c r="E154" s="485"/>
      <c r="F154" s="485"/>
      <c r="G154" s="485"/>
      <c r="H154" s="485"/>
      <c r="I154" s="485"/>
      <c r="J154" s="489"/>
      <c r="K154" s="193"/>
      <c r="L154" s="193"/>
      <c r="M154" s="193"/>
      <c r="N154" s="193"/>
      <c r="O154" s="193"/>
      <c r="P154" s="193"/>
      <c r="Q154" s="193"/>
      <c r="R154" s="193"/>
      <c r="S154" s="193"/>
      <c r="T154" s="193"/>
      <c r="U154" s="193"/>
      <c r="V154" s="193"/>
      <c r="W154" s="193"/>
      <c r="X154" s="193"/>
      <c r="Y154" s="193"/>
      <c r="Z154" s="193"/>
      <c r="AA154" s="193"/>
      <c r="AB154" s="193"/>
      <c r="AC154" s="193"/>
      <c r="AD154" s="193"/>
      <c r="AE154" s="193"/>
      <c r="AF154" s="193"/>
      <c r="AG154" s="193"/>
      <c r="AH154" s="193"/>
      <c r="AI154" s="193"/>
      <c r="AJ154" s="193"/>
      <c r="AK154" s="193"/>
      <c r="AL154" s="193"/>
      <c r="AM154" s="193"/>
      <c r="AN154" s="193"/>
      <c r="AO154" s="193"/>
      <c r="AP154" s="193"/>
    </row>
    <row r="155" spans="1:42" s="19" customFormat="1" x14ac:dyDescent="0.25">
      <c r="A155" s="468" t="s">
        <v>228</v>
      </c>
      <c r="B155" s="469"/>
      <c r="C155" s="469"/>
      <c r="D155" s="469"/>
      <c r="E155" s="469"/>
      <c r="F155" s="469"/>
      <c r="G155" s="469"/>
      <c r="H155" s="469"/>
      <c r="I155" s="469"/>
      <c r="J155" s="470"/>
      <c r="K155" s="195"/>
      <c r="L155" s="195"/>
      <c r="M155" s="195"/>
      <c r="N155" s="195"/>
      <c r="O155" s="195"/>
      <c r="P155" s="195"/>
      <c r="Q155" s="195"/>
      <c r="R155" s="195"/>
      <c r="S155" s="195"/>
      <c r="T155" s="195"/>
      <c r="U155" s="195"/>
      <c r="V155" s="195"/>
      <c r="W155" s="195"/>
      <c r="X155" s="195"/>
      <c r="Y155" s="195"/>
      <c r="Z155" s="195"/>
      <c r="AA155" s="195"/>
      <c r="AB155" s="195"/>
      <c r="AC155" s="195"/>
      <c r="AD155" s="195"/>
      <c r="AE155" s="195"/>
      <c r="AF155" s="195"/>
      <c r="AG155" s="195"/>
      <c r="AH155" s="195"/>
      <c r="AI155" s="195"/>
      <c r="AJ155" s="195"/>
      <c r="AK155" s="195"/>
      <c r="AL155" s="195"/>
      <c r="AM155" s="195"/>
      <c r="AN155" s="195"/>
      <c r="AO155" s="195"/>
      <c r="AP155" s="195"/>
    </row>
    <row r="156" spans="1:42" s="1" customFormat="1" x14ac:dyDescent="0.25">
      <c r="A156" s="484" t="s">
        <v>56</v>
      </c>
      <c r="B156" s="485"/>
      <c r="C156" s="485"/>
      <c r="D156" s="485"/>
      <c r="E156" s="485"/>
      <c r="F156" s="485"/>
      <c r="G156" s="485"/>
      <c r="H156" s="485"/>
      <c r="I156" s="485"/>
      <c r="J156" s="489"/>
      <c r="K156" s="193"/>
      <c r="L156" s="193"/>
      <c r="M156" s="193"/>
      <c r="N156" s="193"/>
      <c r="O156" s="193"/>
      <c r="P156" s="193"/>
      <c r="Q156" s="193"/>
      <c r="R156" s="193"/>
      <c r="S156" s="193"/>
      <c r="T156" s="193"/>
      <c r="U156" s="193"/>
      <c r="V156" s="193"/>
      <c r="W156" s="193"/>
      <c r="X156" s="193"/>
      <c r="Y156" s="193"/>
      <c r="Z156" s="193"/>
      <c r="AA156" s="193"/>
      <c r="AB156" s="193"/>
      <c r="AC156" s="193"/>
      <c r="AD156" s="193"/>
      <c r="AE156" s="193"/>
      <c r="AF156" s="193"/>
      <c r="AG156" s="193"/>
      <c r="AH156" s="193"/>
      <c r="AI156" s="193"/>
      <c r="AJ156" s="193"/>
      <c r="AK156" s="193"/>
      <c r="AL156" s="193"/>
      <c r="AM156" s="193"/>
      <c r="AN156" s="193"/>
      <c r="AO156" s="193"/>
      <c r="AP156" s="193"/>
    </row>
    <row r="157" spans="1:42" s="20" customFormat="1" hidden="1" x14ac:dyDescent="0.25">
      <c r="A157" s="474" t="s">
        <v>154</v>
      </c>
      <c r="B157" s="475"/>
      <c r="C157" s="475"/>
      <c r="D157" s="475"/>
      <c r="E157" s="475"/>
      <c r="F157" s="475"/>
      <c r="G157" s="475"/>
      <c r="H157" s="475"/>
      <c r="I157" s="475"/>
      <c r="J157" s="490"/>
      <c r="K157" s="196"/>
      <c r="L157" s="196"/>
      <c r="M157" s="196"/>
      <c r="N157" s="196"/>
      <c r="O157" s="196"/>
      <c r="P157" s="196"/>
      <c r="Q157" s="196"/>
      <c r="R157" s="196"/>
      <c r="S157" s="196"/>
      <c r="T157" s="196"/>
      <c r="U157" s="196"/>
      <c r="V157" s="196"/>
      <c r="W157" s="196"/>
      <c r="X157" s="196"/>
      <c r="Y157" s="196"/>
      <c r="Z157" s="196"/>
      <c r="AA157" s="196"/>
      <c r="AB157" s="196"/>
      <c r="AC157" s="196"/>
      <c r="AD157" s="196"/>
      <c r="AE157" s="196"/>
      <c r="AF157" s="196"/>
      <c r="AG157" s="196"/>
      <c r="AH157" s="196"/>
      <c r="AI157" s="196"/>
      <c r="AJ157" s="196"/>
      <c r="AK157" s="196"/>
      <c r="AL157" s="196"/>
      <c r="AM157" s="196"/>
      <c r="AN157" s="196"/>
      <c r="AO157" s="196"/>
      <c r="AP157" s="196"/>
    </row>
    <row r="158" spans="1:42" s="8" customFormat="1" ht="149.25" hidden="1" customHeight="1" x14ac:dyDescent="0.25">
      <c r="A158" s="91" t="s">
        <v>215</v>
      </c>
      <c r="B158" s="175">
        <f>SUM(B159:B162)</f>
        <v>88809.400000000009</v>
      </c>
      <c r="C158" s="175">
        <f>SUM(C159:C162)</f>
        <v>0</v>
      </c>
      <c r="D158" s="175">
        <f>C158/B158*100</f>
        <v>0</v>
      </c>
      <c r="E158" s="175">
        <f>SUM(E159:E162)</f>
        <v>0</v>
      </c>
      <c r="F158" s="175">
        <f>E158/B158*100</f>
        <v>0</v>
      </c>
      <c r="G158" s="175">
        <f>SUM(G159:G162)</f>
        <v>0</v>
      </c>
      <c r="H158" s="175">
        <f>G158/B158*100</f>
        <v>0</v>
      </c>
      <c r="I158" s="175">
        <f>B158-G158</f>
        <v>88809.400000000009</v>
      </c>
      <c r="J158" s="478" t="s">
        <v>439</v>
      </c>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c r="AH158" s="50"/>
      <c r="AI158" s="50"/>
      <c r="AJ158" s="50"/>
      <c r="AK158" s="50"/>
      <c r="AL158" s="50"/>
      <c r="AM158" s="50"/>
      <c r="AN158" s="50"/>
      <c r="AO158" s="50"/>
      <c r="AP158" s="50"/>
    </row>
    <row r="159" spans="1:42" s="8" customFormat="1" ht="19.5" hidden="1" x14ac:dyDescent="0.25">
      <c r="A159" s="70" t="s">
        <v>230</v>
      </c>
      <c r="B159" s="175">
        <f>B168+B176</f>
        <v>85053.1</v>
      </c>
      <c r="C159" s="175">
        <f>C168+C176</f>
        <v>0</v>
      </c>
      <c r="D159" s="175">
        <f>C159/B159*100</f>
        <v>0</v>
      </c>
      <c r="E159" s="175">
        <f>E168+E176</f>
        <v>0</v>
      </c>
      <c r="F159" s="175">
        <f>E159/B159*100</f>
        <v>0</v>
      </c>
      <c r="G159" s="175">
        <f>G168+G176</f>
        <v>0</v>
      </c>
      <c r="H159" s="175">
        <f>G159/B159*100</f>
        <v>0</v>
      </c>
      <c r="I159" s="175">
        <f>I168+I176</f>
        <v>85053.1</v>
      </c>
      <c r="J159" s="487"/>
      <c r="K159" s="50"/>
      <c r="L159" s="50"/>
      <c r="M159" s="50"/>
      <c r="N159" s="50"/>
      <c r="O159" s="50"/>
      <c r="P159" s="50"/>
      <c r="Q159" s="50"/>
      <c r="R159" s="50"/>
      <c r="S159" s="50"/>
      <c r="T159" s="50"/>
      <c r="U159" s="50"/>
      <c r="V159" s="50"/>
      <c r="W159" s="50"/>
      <c r="X159" s="50"/>
      <c r="Y159" s="50"/>
      <c r="Z159" s="50"/>
      <c r="AA159" s="50"/>
      <c r="AB159" s="50"/>
      <c r="AC159" s="50"/>
      <c r="AD159" s="50"/>
      <c r="AE159" s="50"/>
      <c r="AF159" s="50"/>
      <c r="AG159" s="50"/>
      <c r="AH159" s="50"/>
      <c r="AI159" s="50"/>
      <c r="AJ159" s="50"/>
      <c r="AK159" s="50"/>
      <c r="AL159" s="50"/>
      <c r="AM159" s="50"/>
      <c r="AN159" s="50"/>
      <c r="AO159" s="50"/>
      <c r="AP159" s="50"/>
    </row>
    <row r="160" spans="1:42" s="8" customFormat="1" ht="19.5" hidden="1" x14ac:dyDescent="0.25">
      <c r="A160" s="58" t="s">
        <v>1</v>
      </c>
      <c r="B160" s="175">
        <f>B169+B177</f>
        <v>3756.3</v>
      </c>
      <c r="C160" s="175">
        <f>C169+C177</f>
        <v>0</v>
      </c>
      <c r="D160" s="175">
        <f>C160/B160*100</f>
        <v>0</v>
      </c>
      <c r="E160" s="175">
        <f>E169+E177</f>
        <v>0</v>
      </c>
      <c r="F160" s="175">
        <f>E160/B160*100</f>
        <v>0</v>
      </c>
      <c r="G160" s="175">
        <f>G169+G177</f>
        <v>0</v>
      </c>
      <c r="H160" s="175">
        <f>G160/B160*100</f>
        <v>0</v>
      </c>
      <c r="I160" s="175">
        <f>I169+I177</f>
        <v>3756.3</v>
      </c>
      <c r="J160" s="487"/>
      <c r="K160" s="50"/>
      <c r="L160" s="50"/>
      <c r="M160" s="50"/>
      <c r="N160" s="50"/>
      <c r="O160" s="50"/>
      <c r="P160" s="50"/>
      <c r="Q160" s="50"/>
      <c r="R160" s="50"/>
      <c r="S160" s="50"/>
      <c r="T160" s="50"/>
      <c r="U160" s="50"/>
      <c r="V160" s="50"/>
      <c r="W160" s="50"/>
      <c r="X160" s="50"/>
      <c r="Y160" s="50"/>
      <c r="Z160" s="50"/>
      <c r="AA160" s="50"/>
      <c r="AB160" s="50"/>
      <c r="AC160" s="50"/>
      <c r="AD160" s="50"/>
      <c r="AE160" s="50"/>
      <c r="AF160" s="50"/>
      <c r="AG160" s="50"/>
      <c r="AH160" s="50"/>
      <c r="AI160" s="50"/>
      <c r="AJ160" s="50"/>
      <c r="AK160" s="50"/>
      <c r="AL160" s="50"/>
      <c r="AM160" s="50"/>
      <c r="AN160" s="50"/>
      <c r="AO160" s="50"/>
      <c r="AP160" s="50"/>
    </row>
    <row r="161" spans="1:42" s="8" customFormat="1" hidden="1" x14ac:dyDescent="0.25">
      <c r="A161" s="60" t="s">
        <v>2</v>
      </c>
      <c r="B161" s="176">
        <v>0</v>
      </c>
      <c r="C161" s="176">
        <v>0</v>
      </c>
      <c r="D161" s="176">
        <v>0</v>
      </c>
      <c r="E161" s="176">
        <v>0</v>
      </c>
      <c r="F161" s="176">
        <v>0</v>
      </c>
      <c r="G161" s="176">
        <v>0</v>
      </c>
      <c r="H161" s="176">
        <v>0</v>
      </c>
      <c r="I161" s="176">
        <f>B161-G161</f>
        <v>0</v>
      </c>
      <c r="J161" s="487"/>
      <c r="K161" s="50"/>
      <c r="L161" s="50"/>
      <c r="M161" s="50"/>
      <c r="N161" s="50"/>
      <c r="O161" s="50"/>
      <c r="P161" s="50"/>
      <c r="Q161" s="50"/>
      <c r="R161" s="50"/>
      <c r="S161" s="50"/>
      <c r="T161" s="50"/>
      <c r="U161" s="50"/>
      <c r="V161" s="50"/>
      <c r="W161" s="50"/>
      <c r="X161" s="50"/>
      <c r="Y161" s="50"/>
      <c r="Z161" s="50"/>
      <c r="AA161" s="50"/>
      <c r="AB161" s="50"/>
      <c r="AC161" s="50"/>
      <c r="AD161" s="50"/>
      <c r="AE161" s="50"/>
      <c r="AF161" s="50"/>
      <c r="AG161" s="50"/>
      <c r="AH161" s="50"/>
      <c r="AI161" s="50"/>
      <c r="AJ161" s="50"/>
      <c r="AK161" s="50"/>
      <c r="AL161" s="50"/>
      <c r="AM161" s="50"/>
      <c r="AN161" s="50"/>
      <c r="AO161" s="50"/>
      <c r="AP161" s="50"/>
    </row>
    <row r="162" spans="1:42" s="8" customFormat="1" hidden="1" x14ac:dyDescent="0.25">
      <c r="A162" s="60" t="s">
        <v>3</v>
      </c>
      <c r="B162" s="176">
        <v>0</v>
      </c>
      <c r="C162" s="176">
        <v>0</v>
      </c>
      <c r="D162" s="176">
        <v>0</v>
      </c>
      <c r="E162" s="176">
        <v>0</v>
      </c>
      <c r="F162" s="176">
        <v>0</v>
      </c>
      <c r="G162" s="176">
        <v>0</v>
      </c>
      <c r="H162" s="176">
        <v>0</v>
      </c>
      <c r="I162" s="176">
        <f>B162-G162</f>
        <v>0</v>
      </c>
      <c r="J162" s="488"/>
      <c r="K162" s="50"/>
      <c r="L162" s="50"/>
      <c r="M162" s="50"/>
      <c r="N162" s="50"/>
      <c r="O162" s="50"/>
      <c r="P162" s="50"/>
      <c r="Q162" s="50"/>
      <c r="R162" s="50"/>
      <c r="S162" s="50"/>
      <c r="T162" s="50"/>
      <c r="U162" s="50"/>
      <c r="V162" s="50"/>
      <c r="W162" s="50"/>
      <c r="X162" s="50"/>
      <c r="Y162" s="50"/>
      <c r="Z162" s="50"/>
      <c r="AA162" s="50"/>
      <c r="AB162" s="50"/>
      <c r="AC162" s="50"/>
      <c r="AD162" s="50"/>
      <c r="AE162" s="50"/>
      <c r="AF162" s="50"/>
      <c r="AG162" s="50"/>
      <c r="AH162" s="50"/>
      <c r="AI162" s="50"/>
      <c r="AJ162" s="50"/>
      <c r="AK162" s="50"/>
      <c r="AL162" s="50"/>
      <c r="AM162" s="50"/>
      <c r="AN162" s="50"/>
      <c r="AO162" s="50"/>
      <c r="AP162" s="50"/>
    </row>
    <row r="163" spans="1:42" s="8" customFormat="1" hidden="1" x14ac:dyDescent="0.25">
      <c r="A163" s="108" t="s">
        <v>38</v>
      </c>
      <c r="B163" s="164"/>
      <c r="C163" s="164"/>
      <c r="D163" s="164"/>
      <c r="E163" s="164"/>
      <c r="F163" s="164"/>
      <c r="G163" s="164"/>
      <c r="H163" s="164"/>
      <c r="I163" s="164"/>
      <c r="J163" s="187"/>
      <c r="K163" s="50"/>
      <c r="L163" s="50"/>
      <c r="M163" s="50"/>
      <c r="N163" s="50"/>
      <c r="O163" s="50"/>
      <c r="P163" s="50"/>
      <c r="Q163" s="50"/>
      <c r="R163" s="50"/>
      <c r="S163" s="50"/>
      <c r="T163" s="50"/>
      <c r="U163" s="50"/>
      <c r="V163" s="50"/>
      <c r="W163" s="50"/>
      <c r="X163" s="50"/>
      <c r="Y163" s="50"/>
      <c r="Z163" s="50"/>
      <c r="AA163" s="50"/>
      <c r="AB163" s="50"/>
      <c r="AC163" s="50"/>
      <c r="AD163" s="50"/>
      <c r="AE163" s="50"/>
      <c r="AF163" s="50"/>
      <c r="AG163" s="50"/>
      <c r="AH163" s="50"/>
      <c r="AI163" s="50"/>
      <c r="AJ163" s="50"/>
      <c r="AK163" s="50"/>
      <c r="AL163" s="50"/>
      <c r="AM163" s="50"/>
      <c r="AN163" s="50"/>
      <c r="AO163" s="50"/>
      <c r="AP163" s="50"/>
    </row>
    <row r="164" spans="1:42" s="42" customFormat="1" hidden="1" x14ac:dyDescent="0.25">
      <c r="A164" s="474" t="s">
        <v>155</v>
      </c>
      <c r="B164" s="475"/>
      <c r="C164" s="475"/>
      <c r="D164" s="475"/>
      <c r="E164" s="475"/>
      <c r="F164" s="475"/>
      <c r="G164" s="475"/>
      <c r="H164" s="475"/>
      <c r="I164" s="475"/>
      <c r="J164" s="490"/>
      <c r="K164" s="209"/>
      <c r="L164" s="209"/>
      <c r="M164" s="209"/>
      <c r="N164" s="209"/>
      <c r="O164" s="209"/>
      <c r="P164" s="209"/>
      <c r="Q164" s="209"/>
      <c r="R164" s="209"/>
      <c r="S164" s="209"/>
      <c r="T164" s="209"/>
      <c r="U164" s="209"/>
      <c r="V164" s="209"/>
      <c r="W164" s="209"/>
      <c r="X164" s="209"/>
      <c r="Y164" s="209"/>
      <c r="Z164" s="209"/>
      <c r="AA164" s="209"/>
      <c r="AB164" s="209"/>
      <c r="AC164" s="209"/>
      <c r="AD164" s="209"/>
      <c r="AE164" s="209"/>
      <c r="AF164" s="209"/>
      <c r="AG164" s="209"/>
      <c r="AH164" s="209"/>
      <c r="AI164" s="209"/>
      <c r="AJ164" s="209"/>
      <c r="AK164" s="209"/>
      <c r="AL164" s="209"/>
      <c r="AM164" s="209"/>
      <c r="AN164" s="209"/>
      <c r="AO164" s="209"/>
      <c r="AP164" s="209"/>
    </row>
    <row r="165" spans="1:42" s="8" customFormat="1" hidden="1" x14ac:dyDescent="0.25">
      <c r="A165" s="471" t="s">
        <v>269</v>
      </c>
      <c r="B165" s="472"/>
      <c r="C165" s="472"/>
      <c r="D165" s="472"/>
      <c r="E165" s="472"/>
      <c r="F165" s="472"/>
      <c r="G165" s="472"/>
      <c r="H165" s="472"/>
      <c r="I165" s="472"/>
      <c r="J165" s="473"/>
      <c r="K165" s="50"/>
      <c r="L165" s="50"/>
      <c r="M165" s="50"/>
      <c r="N165" s="50"/>
      <c r="O165" s="50"/>
      <c r="P165" s="50"/>
      <c r="Q165" s="50"/>
      <c r="R165" s="50"/>
      <c r="S165" s="50"/>
      <c r="T165" s="50"/>
      <c r="U165" s="50"/>
      <c r="V165" s="50"/>
      <c r="W165" s="50"/>
      <c r="X165" s="50"/>
      <c r="Y165" s="50"/>
      <c r="Z165" s="50"/>
      <c r="AA165" s="50"/>
      <c r="AB165" s="50"/>
      <c r="AC165" s="50"/>
      <c r="AD165" s="50"/>
      <c r="AE165" s="50"/>
      <c r="AF165" s="50"/>
      <c r="AG165" s="50"/>
      <c r="AH165" s="50"/>
      <c r="AI165" s="50"/>
      <c r="AJ165" s="50"/>
      <c r="AK165" s="50"/>
      <c r="AL165" s="50"/>
      <c r="AM165" s="50"/>
      <c r="AN165" s="50"/>
      <c r="AO165" s="50"/>
      <c r="AP165" s="50"/>
    </row>
    <row r="166" spans="1:42" s="8" customFormat="1" hidden="1" x14ac:dyDescent="0.25">
      <c r="A166" s="511" t="s">
        <v>272</v>
      </c>
      <c r="B166" s="512"/>
      <c r="C166" s="512"/>
      <c r="D166" s="512"/>
      <c r="E166" s="512"/>
      <c r="F166" s="512"/>
      <c r="G166" s="512"/>
      <c r="H166" s="512"/>
      <c r="I166" s="512"/>
      <c r="J166" s="513"/>
      <c r="K166" s="50"/>
      <c r="L166" s="50"/>
      <c r="M166" s="50"/>
      <c r="N166" s="50"/>
      <c r="O166" s="50"/>
      <c r="P166" s="50"/>
      <c r="Q166" s="50"/>
      <c r="R166" s="50"/>
      <c r="S166" s="50"/>
      <c r="T166" s="50"/>
      <c r="U166" s="50"/>
      <c r="V166" s="50"/>
      <c r="W166" s="50"/>
      <c r="X166" s="50"/>
      <c r="Y166" s="50"/>
      <c r="Z166" s="50"/>
      <c r="AA166" s="50"/>
      <c r="AB166" s="50"/>
      <c r="AC166" s="50"/>
      <c r="AD166" s="50"/>
      <c r="AE166" s="50"/>
      <c r="AF166" s="50"/>
      <c r="AG166" s="50"/>
      <c r="AH166" s="50"/>
      <c r="AI166" s="50"/>
      <c r="AJ166" s="50"/>
      <c r="AK166" s="50"/>
      <c r="AL166" s="50"/>
      <c r="AM166" s="50"/>
      <c r="AN166" s="50"/>
      <c r="AO166" s="50"/>
      <c r="AP166" s="50"/>
    </row>
    <row r="167" spans="1:42" s="8" customFormat="1" ht="144.75" hidden="1" customHeight="1" x14ac:dyDescent="0.25">
      <c r="A167" s="173" t="s">
        <v>315</v>
      </c>
      <c r="B167" s="221">
        <f>SUM(B168:B171)</f>
        <v>1747.5</v>
      </c>
      <c r="C167" s="221">
        <f>SUM(C168:C171)</f>
        <v>0</v>
      </c>
      <c r="D167" s="221">
        <f>C167/B167*100</f>
        <v>0</v>
      </c>
      <c r="E167" s="221">
        <f>SUM(E168:E171)</f>
        <v>0</v>
      </c>
      <c r="F167" s="221">
        <f>E167/B167*100</f>
        <v>0</v>
      </c>
      <c r="G167" s="221">
        <f>SUM(G168:G171)</f>
        <v>0</v>
      </c>
      <c r="H167" s="221">
        <f>G167/B167*100</f>
        <v>0</v>
      </c>
      <c r="I167" s="221">
        <f>B167-G167</f>
        <v>1747.5</v>
      </c>
      <c r="J167" s="478" t="s">
        <v>438</v>
      </c>
      <c r="K167" s="50"/>
      <c r="L167" s="50"/>
      <c r="M167" s="50"/>
      <c r="N167" s="50"/>
      <c r="O167" s="50"/>
      <c r="P167" s="50"/>
      <c r="Q167" s="50"/>
      <c r="R167" s="50"/>
      <c r="S167" s="50"/>
      <c r="T167" s="50"/>
      <c r="U167" s="50"/>
      <c r="V167" s="50"/>
      <c r="W167" s="50"/>
      <c r="X167" s="50"/>
      <c r="Y167" s="50"/>
      <c r="Z167" s="50"/>
      <c r="AA167" s="50"/>
      <c r="AB167" s="50"/>
      <c r="AC167" s="50"/>
      <c r="AD167" s="50"/>
      <c r="AE167" s="50"/>
      <c r="AF167" s="50"/>
      <c r="AG167" s="50"/>
      <c r="AH167" s="50"/>
      <c r="AI167" s="50"/>
      <c r="AJ167" s="50"/>
      <c r="AK167" s="50"/>
      <c r="AL167" s="50"/>
      <c r="AM167" s="50"/>
      <c r="AN167" s="50"/>
      <c r="AO167" s="50"/>
      <c r="AP167" s="50"/>
    </row>
    <row r="168" spans="1:42" s="8" customFormat="1" ht="19.5" hidden="1" x14ac:dyDescent="0.25">
      <c r="A168" s="61" t="s">
        <v>0</v>
      </c>
      <c r="B168" s="221">
        <v>0</v>
      </c>
      <c r="C168" s="221">
        <v>0</v>
      </c>
      <c r="D168" s="221">
        <v>0</v>
      </c>
      <c r="E168" s="221">
        <v>0</v>
      </c>
      <c r="F168" s="221">
        <v>0</v>
      </c>
      <c r="G168" s="221">
        <v>0</v>
      </c>
      <c r="H168" s="221">
        <v>0</v>
      </c>
      <c r="I168" s="221">
        <f>B168-G168</f>
        <v>0</v>
      </c>
      <c r="J168" s="487"/>
      <c r="K168" s="50"/>
      <c r="L168" s="50"/>
      <c r="M168" s="50"/>
      <c r="N168" s="50"/>
      <c r="O168" s="50"/>
      <c r="P168" s="50"/>
      <c r="Q168" s="50"/>
      <c r="R168" s="50"/>
      <c r="S168" s="50"/>
      <c r="T168" s="50"/>
      <c r="U168" s="50"/>
      <c r="V168" s="50"/>
      <c r="W168" s="50"/>
      <c r="X168" s="50"/>
      <c r="Y168" s="50"/>
      <c r="Z168" s="50"/>
      <c r="AA168" s="50"/>
      <c r="AB168" s="50"/>
      <c r="AC168" s="50"/>
      <c r="AD168" s="50"/>
      <c r="AE168" s="50"/>
      <c r="AF168" s="50"/>
      <c r="AG168" s="50"/>
      <c r="AH168" s="50"/>
      <c r="AI168" s="50"/>
      <c r="AJ168" s="50"/>
      <c r="AK168" s="50"/>
      <c r="AL168" s="50"/>
      <c r="AM168" s="50"/>
      <c r="AN168" s="50"/>
      <c r="AO168" s="50"/>
      <c r="AP168" s="50"/>
    </row>
    <row r="169" spans="1:42" s="9" customFormat="1" ht="19.5" hidden="1" x14ac:dyDescent="0.25">
      <c r="A169" s="61" t="s">
        <v>1</v>
      </c>
      <c r="B169" s="226">
        <v>1747.5</v>
      </c>
      <c r="C169" s="227">
        <v>0</v>
      </c>
      <c r="D169" s="221">
        <v>0</v>
      </c>
      <c r="E169" s="227">
        <v>0</v>
      </c>
      <c r="F169" s="221">
        <v>0</v>
      </c>
      <c r="G169" s="227">
        <v>0</v>
      </c>
      <c r="H169" s="221">
        <v>0</v>
      </c>
      <c r="I169" s="221">
        <f>B169-G169</f>
        <v>1747.5</v>
      </c>
      <c r="J169" s="487"/>
      <c r="K169" s="192"/>
      <c r="L169" s="192"/>
      <c r="M169" s="192"/>
      <c r="N169" s="192"/>
      <c r="O169" s="192"/>
      <c r="P169" s="192"/>
      <c r="Q169" s="192"/>
      <c r="R169" s="192"/>
      <c r="S169" s="192"/>
      <c r="T169" s="192"/>
      <c r="U169" s="192"/>
      <c r="V169" s="192"/>
      <c r="W169" s="192"/>
      <c r="X169" s="192"/>
      <c r="Y169" s="192"/>
      <c r="Z169" s="192"/>
      <c r="AA169" s="192"/>
      <c r="AB169" s="192"/>
      <c r="AC169" s="192"/>
      <c r="AD169" s="192"/>
      <c r="AE169" s="192"/>
      <c r="AF169" s="192"/>
      <c r="AG169" s="192"/>
      <c r="AH169" s="192"/>
      <c r="AI169" s="192"/>
      <c r="AJ169" s="192"/>
      <c r="AK169" s="192"/>
      <c r="AL169" s="192"/>
      <c r="AM169" s="192"/>
      <c r="AN169" s="192"/>
      <c r="AO169" s="192"/>
      <c r="AP169" s="192"/>
    </row>
    <row r="170" spans="1:42" s="8" customFormat="1" hidden="1" x14ac:dyDescent="0.25">
      <c r="A170" s="62" t="s">
        <v>2</v>
      </c>
      <c r="B170" s="228">
        <v>0</v>
      </c>
      <c r="C170" s="229">
        <v>0</v>
      </c>
      <c r="D170" s="222">
        <v>0</v>
      </c>
      <c r="E170" s="229">
        <v>0</v>
      </c>
      <c r="F170" s="222">
        <v>0</v>
      </c>
      <c r="G170" s="229">
        <v>0</v>
      </c>
      <c r="H170" s="222">
        <v>0</v>
      </c>
      <c r="I170" s="222">
        <f>B170-G170</f>
        <v>0</v>
      </c>
      <c r="J170" s="487"/>
      <c r="K170" s="50"/>
      <c r="L170" s="50"/>
      <c r="M170" s="50"/>
      <c r="N170" s="50"/>
      <c r="O170" s="50"/>
      <c r="P170" s="50"/>
      <c r="Q170" s="50"/>
      <c r="R170" s="50"/>
      <c r="S170" s="50"/>
      <c r="T170" s="50"/>
      <c r="U170" s="50"/>
      <c r="V170" s="50"/>
      <c r="W170" s="50"/>
      <c r="X170" s="50"/>
      <c r="Y170" s="50"/>
      <c r="Z170" s="50"/>
      <c r="AA170" s="50"/>
      <c r="AB170" s="50"/>
      <c r="AC170" s="50"/>
      <c r="AD170" s="50"/>
      <c r="AE170" s="50"/>
      <c r="AF170" s="50"/>
      <c r="AG170" s="50"/>
      <c r="AH170" s="50"/>
      <c r="AI170" s="50"/>
      <c r="AJ170" s="50"/>
      <c r="AK170" s="50"/>
      <c r="AL170" s="50"/>
      <c r="AM170" s="50"/>
      <c r="AN170" s="50"/>
      <c r="AO170" s="50"/>
      <c r="AP170" s="50"/>
    </row>
    <row r="171" spans="1:42" s="8" customFormat="1" hidden="1" x14ac:dyDescent="0.25">
      <c r="A171" s="60" t="s">
        <v>3</v>
      </c>
      <c r="B171" s="222">
        <v>0</v>
      </c>
      <c r="C171" s="222">
        <v>0</v>
      </c>
      <c r="D171" s="222">
        <v>0</v>
      </c>
      <c r="E171" s="222">
        <v>0</v>
      </c>
      <c r="F171" s="222">
        <v>0</v>
      </c>
      <c r="G171" s="222">
        <v>0</v>
      </c>
      <c r="H171" s="222">
        <v>0</v>
      </c>
      <c r="I171" s="222">
        <f>B171-G171</f>
        <v>0</v>
      </c>
      <c r="J171" s="488"/>
      <c r="K171" s="50"/>
      <c r="L171" s="50"/>
      <c r="M171" s="50"/>
      <c r="N171" s="50"/>
      <c r="O171" s="50"/>
      <c r="P171" s="50"/>
      <c r="Q171" s="50"/>
      <c r="R171" s="50"/>
      <c r="S171" s="50"/>
      <c r="T171" s="50"/>
      <c r="U171" s="50"/>
      <c r="V171" s="50"/>
      <c r="W171" s="50"/>
      <c r="X171" s="50"/>
      <c r="Y171" s="50"/>
      <c r="Z171" s="50"/>
      <c r="AA171" s="50"/>
      <c r="AB171" s="50"/>
      <c r="AC171" s="50"/>
      <c r="AD171" s="50"/>
      <c r="AE171" s="50"/>
      <c r="AF171" s="50"/>
      <c r="AG171" s="50"/>
      <c r="AH171" s="50"/>
      <c r="AI171" s="50"/>
      <c r="AJ171" s="50"/>
      <c r="AK171" s="50"/>
      <c r="AL171" s="50"/>
      <c r="AM171" s="50"/>
      <c r="AN171" s="50"/>
      <c r="AO171" s="50"/>
      <c r="AP171" s="50"/>
    </row>
    <row r="172" spans="1:42" s="42" customFormat="1" ht="18.75" hidden="1" customHeight="1" x14ac:dyDescent="0.25">
      <c r="A172" s="474" t="s">
        <v>141</v>
      </c>
      <c r="B172" s="475"/>
      <c r="C172" s="475"/>
      <c r="D172" s="475"/>
      <c r="E172" s="475"/>
      <c r="F172" s="475"/>
      <c r="G172" s="475"/>
      <c r="H172" s="475"/>
      <c r="I172" s="475"/>
      <c r="J172" s="490"/>
      <c r="K172" s="209"/>
      <c r="L172" s="209"/>
      <c r="M172" s="209"/>
      <c r="N172" s="209"/>
      <c r="O172" s="209"/>
      <c r="P172" s="209"/>
      <c r="Q172" s="209"/>
      <c r="R172" s="209"/>
      <c r="S172" s="209"/>
      <c r="T172" s="209"/>
      <c r="U172" s="209"/>
      <c r="V172" s="209"/>
      <c r="W172" s="209"/>
      <c r="X172" s="209"/>
      <c r="Y172" s="209"/>
      <c r="Z172" s="209"/>
      <c r="AA172" s="209"/>
      <c r="AB172" s="209"/>
      <c r="AC172" s="209"/>
      <c r="AD172" s="209"/>
      <c r="AE172" s="209"/>
      <c r="AF172" s="209"/>
      <c r="AG172" s="209"/>
      <c r="AH172" s="209"/>
      <c r="AI172" s="209"/>
      <c r="AJ172" s="209"/>
      <c r="AK172" s="209"/>
      <c r="AL172" s="209"/>
      <c r="AM172" s="209"/>
      <c r="AN172" s="209"/>
      <c r="AO172" s="209"/>
      <c r="AP172" s="209"/>
    </row>
    <row r="173" spans="1:42" s="8" customFormat="1" ht="18.75" hidden="1" customHeight="1" x14ac:dyDescent="0.25">
      <c r="A173" s="471" t="s">
        <v>322</v>
      </c>
      <c r="B173" s="472"/>
      <c r="C173" s="472"/>
      <c r="D173" s="472"/>
      <c r="E173" s="472"/>
      <c r="F173" s="472"/>
      <c r="G173" s="472"/>
      <c r="H173" s="472"/>
      <c r="I173" s="472"/>
      <c r="J173" s="473"/>
      <c r="K173" s="50"/>
      <c r="L173" s="50"/>
      <c r="M173" s="50"/>
      <c r="N173" s="50"/>
      <c r="O173" s="50"/>
      <c r="P173" s="50"/>
      <c r="Q173" s="50"/>
      <c r="R173" s="50"/>
      <c r="S173" s="50"/>
      <c r="T173" s="50"/>
      <c r="U173" s="50"/>
      <c r="V173" s="50"/>
      <c r="W173" s="50"/>
      <c r="X173" s="50"/>
      <c r="Y173" s="50"/>
      <c r="Z173" s="50"/>
      <c r="AA173" s="50"/>
      <c r="AB173" s="50"/>
      <c r="AC173" s="50"/>
      <c r="AD173" s="50"/>
      <c r="AE173" s="50"/>
      <c r="AF173" s="50"/>
      <c r="AG173" s="50"/>
      <c r="AH173" s="50"/>
      <c r="AI173" s="50"/>
      <c r="AJ173" s="50"/>
      <c r="AK173" s="50"/>
      <c r="AL173" s="50"/>
      <c r="AM173" s="50"/>
      <c r="AN173" s="50"/>
      <c r="AO173" s="50"/>
      <c r="AP173" s="50"/>
    </row>
    <row r="174" spans="1:42" s="8" customFormat="1" ht="18.75" hidden="1" customHeight="1" x14ac:dyDescent="0.25">
      <c r="A174" s="511" t="s">
        <v>239</v>
      </c>
      <c r="B174" s="512"/>
      <c r="C174" s="512"/>
      <c r="D174" s="512"/>
      <c r="E174" s="512"/>
      <c r="F174" s="512"/>
      <c r="G174" s="512"/>
      <c r="H174" s="512"/>
      <c r="I174" s="512"/>
      <c r="J174" s="513"/>
      <c r="K174" s="50"/>
      <c r="L174" s="50"/>
      <c r="M174" s="50"/>
      <c r="N174" s="50"/>
      <c r="O174" s="50"/>
      <c r="P174" s="50"/>
      <c r="Q174" s="50"/>
      <c r="R174" s="50"/>
      <c r="S174" s="50"/>
      <c r="T174" s="50"/>
      <c r="U174" s="50"/>
      <c r="V174" s="50"/>
      <c r="W174" s="50"/>
      <c r="X174" s="50"/>
      <c r="Y174" s="50"/>
      <c r="Z174" s="50"/>
      <c r="AA174" s="50"/>
      <c r="AB174" s="50"/>
      <c r="AC174" s="50"/>
      <c r="AD174" s="50"/>
      <c r="AE174" s="50"/>
      <c r="AF174" s="50"/>
      <c r="AG174" s="50"/>
      <c r="AH174" s="50"/>
      <c r="AI174" s="50"/>
      <c r="AJ174" s="50"/>
      <c r="AK174" s="50"/>
      <c r="AL174" s="50"/>
      <c r="AM174" s="50"/>
      <c r="AN174" s="50"/>
      <c r="AO174" s="50"/>
      <c r="AP174" s="50"/>
    </row>
    <row r="175" spans="1:42" s="8" customFormat="1" ht="84" hidden="1" customHeight="1" x14ac:dyDescent="0.25">
      <c r="A175" s="173" t="s">
        <v>323</v>
      </c>
      <c r="B175" s="221">
        <f>SUM(B176:B179)</f>
        <v>87061.900000000009</v>
      </c>
      <c r="C175" s="221">
        <f>SUM(C176:C179)</f>
        <v>0</v>
      </c>
      <c r="D175" s="221">
        <f>C175/B175*100</f>
        <v>0</v>
      </c>
      <c r="E175" s="221">
        <f>SUM(E176:E179)</f>
        <v>0</v>
      </c>
      <c r="F175" s="221">
        <f>E175/B175*100</f>
        <v>0</v>
      </c>
      <c r="G175" s="221">
        <f>SUM(G176:G179)</f>
        <v>0</v>
      </c>
      <c r="H175" s="221">
        <f>G175/B175*100</f>
        <v>0</v>
      </c>
      <c r="I175" s="221">
        <f>B175-G175</f>
        <v>87061.900000000009</v>
      </c>
      <c r="J175" s="514" t="s">
        <v>352</v>
      </c>
      <c r="K175" s="50"/>
      <c r="L175" s="50"/>
      <c r="M175" s="50"/>
      <c r="N175" s="50"/>
      <c r="O175" s="50"/>
      <c r="P175" s="50"/>
      <c r="Q175" s="50"/>
      <c r="R175" s="50"/>
      <c r="S175" s="50"/>
      <c r="T175" s="50"/>
      <c r="U175" s="50"/>
      <c r="V175" s="50"/>
      <c r="W175" s="50"/>
      <c r="X175" s="50"/>
      <c r="Y175" s="50"/>
      <c r="Z175" s="50"/>
      <c r="AA175" s="50"/>
      <c r="AB175" s="50"/>
      <c r="AC175" s="50"/>
      <c r="AD175" s="50"/>
      <c r="AE175" s="50"/>
      <c r="AF175" s="50"/>
      <c r="AG175" s="50"/>
      <c r="AH175" s="50"/>
      <c r="AI175" s="50"/>
      <c r="AJ175" s="50"/>
      <c r="AK175" s="50"/>
      <c r="AL175" s="50"/>
      <c r="AM175" s="50"/>
      <c r="AN175" s="50"/>
      <c r="AO175" s="50"/>
      <c r="AP175" s="50"/>
    </row>
    <row r="176" spans="1:42" s="8" customFormat="1" ht="19.5" hidden="1" x14ac:dyDescent="0.25">
      <c r="A176" s="61" t="s">
        <v>0</v>
      </c>
      <c r="B176" s="221">
        <v>85053.1</v>
      </c>
      <c r="C176" s="221">
        <v>0</v>
      </c>
      <c r="D176" s="221">
        <f>C176/B176*100</f>
        <v>0</v>
      </c>
      <c r="E176" s="221">
        <v>0</v>
      </c>
      <c r="F176" s="221">
        <f>E176/B176*100</f>
        <v>0</v>
      </c>
      <c r="G176" s="221">
        <v>0</v>
      </c>
      <c r="H176" s="221">
        <f>G176/B176*100</f>
        <v>0</v>
      </c>
      <c r="I176" s="221">
        <f>B176-G176</f>
        <v>85053.1</v>
      </c>
      <c r="J176" s="515"/>
      <c r="K176" s="50"/>
      <c r="L176" s="50"/>
      <c r="M176" s="50"/>
      <c r="N176" s="50"/>
      <c r="O176" s="50"/>
      <c r="P176" s="50"/>
      <c r="Q176" s="50"/>
      <c r="R176" s="50"/>
      <c r="S176" s="50"/>
      <c r="T176" s="50"/>
      <c r="U176" s="50"/>
      <c r="V176" s="50"/>
      <c r="W176" s="50"/>
      <c r="X176" s="50"/>
      <c r="Y176" s="50"/>
      <c r="Z176" s="50"/>
      <c r="AA176" s="50"/>
      <c r="AB176" s="50"/>
      <c r="AC176" s="50"/>
      <c r="AD176" s="50"/>
      <c r="AE176" s="50"/>
      <c r="AF176" s="50"/>
      <c r="AG176" s="50"/>
      <c r="AH176" s="50"/>
      <c r="AI176" s="50"/>
      <c r="AJ176" s="50"/>
      <c r="AK176" s="50"/>
      <c r="AL176" s="50"/>
      <c r="AM176" s="50"/>
      <c r="AN176" s="50"/>
      <c r="AO176" s="50"/>
      <c r="AP176" s="50"/>
    </row>
    <row r="177" spans="1:42" s="9" customFormat="1" ht="19.5" hidden="1" x14ac:dyDescent="0.25">
      <c r="A177" s="61" t="s">
        <v>1</v>
      </c>
      <c r="B177" s="226">
        <v>2008.8</v>
      </c>
      <c r="C177" s="227">
        <v>0</v>
      </c>
      <c r="D177" s="221">
        <v>0</v>
      </c>
      <c r="E177" s="227">
        <v>0</v>
      </c>
      <c r="F177" s="221">
        <v>0</v>
      </c>
      <c r="G177" s="227">
        <v>0</v>
      </c>
      <c r="H177" s="221">
        <v>0</v>
      </c>
      <c r="I177" s="221">
        <f>B177-G177</f>
        <v>2008.8</v>
      </c>
      <c r="J177" s="515"/>
      <c r="K177" s="192"/>
      <c r="L177" s="192"/>
      <c r="M177" s="192"/>
      <c r="N177" s="192"/>
      <c r="O177" s="192"/>
      <c r="P177" s="192"/>
      <c r="Q177" s="192"/>
      <c r="R177" s="192"/>
      <c r="S177" s="192"/>
      <c r="T177" s="192"/>
      <c r="U177" s="192"/>
      <c r="V177" s="192"/>
      <c r="W177" s="192"/>
      <c r="X177" s="192"/>
      <c r="Y177" s="192"/>
      <c r="Z177" s="192"/>
      <c r="AA177" s="192"/>
      <c r="AB177" s="192"/>
      <c r="AC177" s="192"/>
      <c r="AD177" s="192"/>
      <c r="AE177" s="192"/>
      <c r="AF177" s="192"/>
      <c r="AG177" s="192"/>
      <c r="AH177" s="192"/>
      <c r="AI177" s="192"/>
      <c r="AJ177" s="192"/>
      <c r="AK177" s="192"/>
      <c r="AL177" s="192"/>
      <c r="AM177" s="192"/>
      <c r="AN177" s="192"/>
      <c r="AO177" s="192"/>
      <c r="AP177" s="192"/>
    </row>
    <row r="178" spans="1:42" s="8" customFormat="1" hidden="1" x14ac:dyDescent="0.25">
      <c r="A178" s="62" t="s">
        <v>2</v>
      </c>
      <c r="B178" s="228">
        <v>0</v>
      </c>
      <c r="C178" s="229">
        <v>0</v>
      </c>
      <c r="D178" s="222">
        <v>0</v>
      </c>
      <c r="E178" s="229">
        <v>0</v>
      </c>
      <c r="F178" s="222">
        <v>0</v>
      </c>
      <c r="G178" s="229">
        <v>0</v>
      </c>
      <c r="H178" s="222">
        <v>0</v>
      </c>
      <c r="I178" s="222">
        <f>B178-G178</f>
        <v>0</v>
      </c>
      <c r="J178" s="515"/>
      <c r="K178" s="50"/>
      <c r="L178" s="50"/>
      <c r="M178" s="50"/>
      <c r="N178" s="50"/>
      <c r="O178" s="50"/>
      <c r="P178" s="50"/>
      <c r="Q178" s="50"/>
      <c r="R178" s="50"/>
      <c r="S178" s="50"/>
      <c r="T178" s="50"/>
      <c r="U178" s="50"/>
      <c r="V178" s="50"/>
      <c r="W178" s="50"/>
      <c r="X178" s="50"/>
      <c r="Y178" s="50"/>
      <c r="Z178" s="50"/>
      <c r="AA178" s="50"/>
      <c r="AB178" s="50"/>
      <c r="AC178" s="50"/>
      <c r="AD178" s="50"/>
      <c r="AE178" s="50"/>
      <c r="AF178" s="50"/>
      <c r="AG178" s="50"/>
      <c r="AH178" s="50"/>
      <c r="AI178" s="50"/>
      <c r="AJ178" s="50"/>
      <c r="AK178" s="50"/>
      <c r="AL178" s="50"/>
      <c r="AM178" s="50"/>
      <c r="AN178" s="50"/>
      <c r="AO178" s="50"/>
      <c r="AP178" s="50"/>
    </row>
    <row r="179" spans="1:42" s="8" customFormat="1" ht="18.75" hidden="1" customHeight="1" x14ac:dyDescent="0.25">
      <c r="A179" s="60" t="s">
        <v>3</v>
      </c>
      <c r="B179" s="222">
        <v>0</v>
      </c>
      <c r="C179" s="222">
        <v>0</v>
      </c>
      <c r="D179" s="222">
        <v>0</v>
      </c>
      <c r="E179" s="222">
        <v>0</v>
      </c>
      <c r="F179" s="222">
        <v>0</v>
      </c>
      <c r="G179" s="222">
        <v>0</v>
      </c>
      <c r="H179" s="222">
        <v>0</v>
      </c>
      <c r="I179" s="222">
        <f>B179-G179</f>
        <v>0</v>
      </c>
      <c r="J179" s="515"/>
      <c r="K179" s="50"/>
      <c r="L179" s="50"/>
      <c r="M179" s="50"/>
      <c r="N179" s="50"/>
      <c r="O179" s="50"/>
      <c r="P179" s="50"/>
      <c r="Q179" s="50"/>
      <c r="R179" s="50"/>
      <c r="S179" s="50"/>
      <c r="T179" s="50"/>
      <c r="U179" s="50"/>
      <c r="V179" s="50"/>
      <c r="W179" s="50"/>
      <c r="X179" s="50"/>
      <c r="Y179" s="50"/>
      <c r="Z179" s="50"/>
      <c r="AA179" s="50"/>
      <c r="AB179" s="50"/>
      <c r="AC179" s="50"/>
      <c r="AD179" s="50"/>
      <c r="AE179" s="50"/>
      <c r="AF179" s="50"/>
      <c r="AG179" s="50"/>
      <c r="AH179" s="50"/>
      <c r="AI179" s="50"/>
      <c r="AJ179" s="50"/>
      <c r="AK179" s="50"/>
      <c r="AL179" s="50"/>
      <c r="AM179" s="50"/>
      <c r="AN179" s="50"/>
      <c r="AO179" s="50"/>
      <c r="AP179" s="50"/>
    </row>
    <row r="180" spans="1:42" s="8" customFormat="1" ht="19.5" hidden="1" customHeight="1" x14ac:dyDescent="0.25">
      <c r="A180" s="68" t="s">
        <v>0</v>
      </c>
      <c r="B180" s="175">
        <v>0</v>
      </c>
      <c r="C180" s="175">
        <v>0</v>
      </c>
      <c r="D180" s="175">
        <f>SUM(D181:D184)</f>
        <v>0</v>
      </c>
      <c r="E180" s="175">
        <v>0</v>
      </c>
      <c r="F180" s="175">
        <f>SUM(F181:F184)</f>
        <v>0</v>
      </c>
      <c r="G180" s="175">
        <v>0</v>
      </c>
      <c r="H180" s="175">
        <f>SUM(H181:H184)</f>
        <v>0</v>
      </c>
      <c r="I180" s="175">
        <v>0</v>
      </c>
      <c r="J180" s="515"/>
      <c r="K180" s="50"/>
      <c r="L180" s="50"/>
      <c r="M180" s="50"/>
      <c r="N180" s="50"/>
      <c r="O180" s="50"/>
      <c r="P180" s="50"/>
      <c r="Q180" s="50"/>
      <c r="R180" s="50"/>
      <c r="S180" s="50"/>
      <c r="T180" s="50"/>
      <c r="U180" s="50"/>
      <c r="V180" s="50"/>
      <c r="W180" s="50"/>
      <c r="X180" s="50"/>
      <c r="Y180" s="50"/>
      <c r="Z180" s="50"/>
      <c r="AA180" s="50"/>
      <c r="AB180" s="50"/>
      <c r="AC180" s="50"/>
      <c r="AD180" s="50"/>
      <c r="AE180" s="50"/>
      <c r="AF180" s="50"/>
      <c r="AG180" s="50"/>
      <c r="AH180" s="50"/>
      <c r="AI180" s="50"/>
      <c r="AJ180" s="50"/>
      <c r="AK180" s="50"/>
      <c r="AL180" s="50"/>
      <c r="AM180" s="50"/>
      <c r="AN180" s="50"/>
      <c r="AO180" s="50"/>
      <c r="AP180" s="50"/>
    </row>
    <row r="181" spans="1:42" s="8" customFormat="1" ht="39" hidden="1" customHeight="1" x14ac:dyDescent="0.25">
      <c r="A181" s="71" t="s">
        <v>232</v>
      </c>
      <c r="B181" s="175">
        <v>0</v>
      </c>
      <c r="C181" s="175">
        <v>0</v>
      </c>
      <c r="D181" s="175">
        <v>0</v>
      </c>
      <c r="E181" s="175">
        <v>0</v>
      </c>
      <c r="F181" s="175">
        <v>0</v>
      </c>
      <c r="G181" s="175">
        <v>0</v>
      </c>
      <c r="H181" s="175">
        <v>0</v>
      </c>
      <c r="I181" s="175">
        <f>B181-G181</f>
        <v>0</v>
      </c>
      <c r="J181" s="515"/>
      <c r="K181" s="50"/>
      <c r="L181" s="50"/>
      <c r="M181" s="50"/>
      <c r="N181" s="50"/>
      <c r="O181" s="50"/>
      <c r="P181" s="50"/>
      <c r="Q181" s="50"/>
      <c r="R181" s="50"/>
      <c r="S181" s="50"/>
      <c r="T181" s="50"/>
      <c r="U181" s="50"/>
      <c r="V181" s="50"/>
      <c r="W181" s="50"/>
      <c r="X181" s="50"/>
      <c r="Y181" s="50"/>
      <c r="Z181" s="50"/>
      <c r="AA181" s="50"/>
      <c r="AB181" s="50"/>
      <c r="AC181" s="50"/>
      <c r="AD181" s="50"/>
      <c r="AE181" s="50"/>
      <c r="AF181" s="50"/>
      <c r="AG181" s="50"/>
      <c r="AH181" s="50"/>
      <c r="AI181" s="50"/>
      <c r="AJ181" s="50"/>
      <c r="AK181" s="50"/>
      <c r="AL181" s="50"/>
      <c r="AM181" s="50"/>
      <c r="AN181" s="50"/>
      <c r="AO181" s="50"/>
      <c r="AP181" s="50"/>
    </row>
    <row r="182" spans="1:42" s="8" customFormat="1" ht="18.75" hidden="1" customHeight="1" x14ac:dyDescent="0.25">
      <c r="A182" s="72" t="s">
        <v>2</v>
      </c>
      <c r="B182" s="176">
        <v>0</v>
      </c>
      <c r="C182" s="176">
        <v>0</v>
      </c>
      <c r="D182" s="176">
        <v>0</v>
      </c>
      <c r="E182" s="176">
        <v>0</v>
      </c>
      <c r="F182" s="176">
        <v>0</v>
      </c>
      <c r="G182" s="176">
        <v>0</v>
      </c>
      <c r="H182" s="176">
        <v>0</v>
      </c>
      <c r="I182" s="176">
        <f>B182-G182</f>
        <v>0</v>
      </c>
      <c r="J182" s="515"/>
      <c r="K182" s="50"/>
      <c r="L182" s="50"/>
      <c r="M182" s="50"/>
      <c r="N182" s="50"/>
      <c r="O182" s="50"/>
      <c r="P182" s="50"/>
      <c r="Q182" s="50"/>
      <c r="R182" s="50"/>
      <c r="S182" s="50"/>
      <c r="T182" s="50"/>
      <c r="U182" s="50"/>
      <c r="V182" s="50"/>
      <c r="W182" s="50"/>
      <c r="X182" s="50"/>
      <c r="Y182" s="50"/>
      <c r="Z182" s="50"/>
      <c r="AA182" s="50"/>
      <c r="AB182" s="50"/>
      <c r="AC182" s="50"/>
      <c r="AD182" s="50"/>
      <c r="AE182" s="50"/>
      <c r="AF182" s="50"/>
      <c r="AG182" s="50"/>
      <c r="AH182" s="50"/>
      <c r="AI182" s="50"/>
      <c r="AJ182" s="50"/>
      <c r="AK182" s="50"/>
      <c r="AL182" s="50"/>
      <c r="AM182" s="50"/>
      <c r="AN182" s="50"/>
      <c r="AO182" s="50"/>
      <c r="AP182" s="50"/>
    </row>
    <row r="183" spans="1:42" s="8" customFormat="1" ht="18.75" hidden="1" customHeight="1" x14ac:dyDescent="0.25">
      <c r="A183" s="72" t="s">
        <v>3</v>
      </c>
      <c r="B183" s="176">
        <v>0</v>
      </c>
      <c r="C183" s="176">
        <v>0</v>
      </c>
      <c r="D183" s="176">
        <v>0</v>
      </c>
      <c r="E183" s="176">
        <v>0</v>
      </c>
      <c r="F183" s="176">
        <v>0</v>
      </c>
      <c r="G183" s="176">
        <v>0</v>
      </c>
      <c r="H183" s="176">
        <v>0</v>
      </c>
      <c r="I183" s="176">
        <v>0</v>
      </c>
      <c r="J183" s="516"/>
      <c r="K183" s="50"/>
      <c r="L183" s="50"/>
      <c r="M183" s="50"/>
      <c r="N183" s="50"/>
      <c r="O183" s="50"/>
      <c r="P183" s="50"/>
      <c r="Q183" s="50"/>
      <c r="R183" s="50"/>
      <c r="S183" s="50"/>
      <c r="T183" s="50"/>
      <c r="U183" s="50"/>
      <c r="V183" s="50"/>
      <c r="W183" s="50"/>
      <c r="X183" s="50"/>
      <c r="Y183" s="50"/>
      <c r="Z183" s="50"/>
      <c r="AA183" s="50"/>
      <c r="AB183" s="50"/>
      <c r="AC183" s="50"/>
      <c r="AD183" s="50"/>
      <c r="AE183" s="50"/>
      <c r="AF183" s="50"/>
      <c r="AG183" s="50"/>
      <c r="AH183" s="50"/>
      <c r="AI183" s="50"/>
      <c r="AJ183" s="50"/>
      <c r="AK183" s="50"/>
      <c r="AL183" s="50"/>
      <c r="AM183" s="50"/>
      <c r="AN183" s="50"/>
      <c r="AO183" s="50"/>
      <c r="AP183" s="50"/>
    </row>
    <row r="184" spans="1:42" hidden="1" x14ac:dyDescent="0.25">
      <c r="A184" s="511" t="s">
        <v>276</v>
      </c>
      <c r="B184" s="512"/>
      <c r="C184" s="512"/>
      <c r="D184" s="512"/>
      <c r="E184" s="512"/>
      <c r="F184" s="512"/>
      <c r="G184" s="512"/>
      <c r="H184" s="512"/>
      <c r="I184" s="512"/>
      <c r="J184" s="513"/>
    </row>
    <row r="185" spans="1:42" s="18" customFormat="1" ht="20.100000000000001" customHeight="1" x14ac:dyDescent="0.25">
      <c r="A185" s="481" t="s">
        <v>324</v>
      </c>
      <c r="B185" s="482"/>
      <c r="C185" s="482"/>
      <c r="D185" s="482"/>
      <c r="E185" s="482"/>
      <c r="F185" s="482"/>
      <c r="G185" s="482"/>
      <c r="H185" s="482"/>
      <c r="I185" s="482"/>
      <c r="J185" s="483"/>
      <c r="K185" s="194"/>
      <c r="L185" s="194"/>
      <c r="M185" s="194"/>
      <c r="N185" s="194"/>
      <c r="O185" s="194"/>
      <c r="P185" s="194"/>
      <c r="Q185" s="194"/>
      <c r="R185" s="194"/>
      <c r="S185" s="194"/>
      <c r="T185" s="194"/>
      <c r="U185" s="194"/>
      <c r="V185" s="194"/>
      <c r="W185" s="194"/>
      <c r="X185" s="194"/>
      <c r="Y185" s="194"/>
      <c r="Z185" s="194"/>
      <c r="AA185" s="194"/>
      <c r="AB185" s="194"/>
      <c r="AC185" s="194"/>
      <c r="AD185" s="194"/>
      <c r="AE185" s="194"/>
      <c r="AF185" s="194"/>
      <c r="AG185" s="194"/>
      <c r="AH185" s="194"/>
      <c r="AI185" s="194"/>
      <c r="AJ185" s="194"/>
      <c r="AK185" s="194"/>
      <c r="AL185" s="194"/>
      <c r="AM185" s="194"/>
      <c r="AN185" s="194"/>
      <c r="AO185" s="194"/>
      <c r="AP185" s="194"/>
    </row>
    <row r="186" spans="1:42" s="7" customFormat="1" ht="20.100000000000001" customHeight="1" x14ac:dyDescent="0.25">
      <c r="A186" s="484" t="s">
        <v>325</v>
      </c>
      <c r="B186" s="485"/>
      <c r="C186" s="485"/>
      <c r="D186" s="485"/>
      <c r="E186" s="485"/>
      <c r="F186" s="485"/>
      <c r="G186" s="485"/>
      <c r="H186" s="485"/>
      <c r="I186" s="485"/>
      <c r="J186" s="489"/>
      <c r="K186" s="206"/>
      <c r="L186" s="206"/>
      <c r="M186" s="206"/>
      <c r="N186" s="206"/>
      <c r="O186" s="206"/>
      <c r="P186" s="206"/>
      <c r="Q186" s="206"/>
      <c r="R186" s="206"/>
      <c r="S186" s="206"/>
      <c r="T186" s="206"/>
      <c r="U186" s="206"/>
      <c r="V186" s="206"/>
      <c r="W186" s="206"/>
      <c r="X186" s="206"/>
      <c r="Y186" s="206"/>
      <c r="Z186" s="206"/>
      <c r="AA186" s="206"/>
      <c r="AB186" s="206"/>
      <c r="AC186" s="206"/>
      <c r="AD186" s="206"/>
      <c r="AE186" s="206"/>
      <c r="AF186" s="206"/>
      <c r="AG186" s="206"/>
      <c r="AH186" s="206"/>
      <c r="AI186" s="206"/>
      <c r="AJ186" s="206"/>
      <c r="AK186" s="206"/>
      <c r="AL186" s="206"/>
      <c r="AM186" s="206"/>
      <c r="AN186" s="206"/>
      <c r="AO186" s="206"/>
      <c r="AP186" s="206"/>
    </row>
    <row r="187" spans="1:42" s="19" customFormat="1" ht="20.100000000000001" customHeight="1" x14ac:dyDescent="0.25">
      <c r="A187" s="468" t="s">
        <v>231</v>
      </c>
      <c r="B187" s="469"/>
      <c r="C187" s="469"/>
      <c r="D187" s="469"/>
      <c r="E187" s="469"/>
      <c r="F187" s="469"/>
      <c r="G187" s="469"/>
      <c r="H187" s="469"/>
      <c r="I187" s="469"/>
      <c r="J187" s="470"/>
      <c r="K187" s="195"/>
      <c r="L187" s="195"/>
      <c r="M187" s="195"/>
      <c r="N187" s="195"/>
      <c r="O187" s="195"/>
      <c r="P187" s="195"/>
      <c r="Q187" s="195"/>
      <c r="R187" s="195"/>
      <c r="S187" s="195"/>
      <c r="T187" s="195"/>
      <c r="U187" s="195"/>
      <c r="V187" s="195"/>
      <c r="W187" s="195"/>
      <c r="X187" s="195"/>
      <c r="Y187" s="195"/>
      <c r="Z187" s="195"/>
      <c r="AA187" s="195"/>
      <c r="AB187" s="195"/>
      <c r="AC187" s="195"/>
      <c r="AD187" s="195"/>
      <c r="AE187" s="195"/>
      <c r="AF187" s="195"/>
      <c r="AG187" s="195"/>
      <c r="AH187" s="195"/>
      <c r="AI187" s="195"/>
      <c r="AJ187" s="195"/>
      <c r="AK187" s="195"/>
      <c r="AL187" s="195"/>
      <c r="AM187" s="195"/>
      <c r="AN187" s="195"/>
      <c r="AO187" s="195"/>
      <c r="AP187" s="195"/>
    </row>
    <row r="188" spans="1:42" ht="20.100000000000001" customHeight="1" x14ac:dyDescent="0.25">
      <c r="A188" s="484" t="s">
        <v>58</v>
      </c>
      <c r="B188" s="485"/>
      <c r="C188" s="485"/>
      <c r="D188" s="485"/>
      <c r="E188" s="485"/>
      <c r="F188" s="485"/>
      <c r="G188" s="485"/>
      <c r="H188" s="485"/>
      <c r="I188" s="485"/>
      <c r="J188" s="489"/>
    </row>
    <row r="189" spans="1:42" s="6" customFormat="1" ht="20.100000000000001" hidden="1" customHeight="1" x14ac:dyDescent="0.25">
      <c r="A189" s="378" t="s">
        <v>156</v>
      </c>
      <c r="B189" s="379"/>
      <c r="C189" s="379"/>
      <c r="D189" s="379"/>
      <c r="E189" s="379"/>
      <c r="F189" s="379"/>
      <c r="G189" s="379"/>
      <c r="H189" s="379"/>
      <c r="I189" s="379"/>
      <c r="J189" s="380"/>
      <c r="K189" s="208"/>
      <c r="L189" s="208"/>
      <c r="M189" s="208"/>
      <c r="N189" s="208"/>
      <c r="O189" s="208"/>
      <c r="P189" s="208"/>
      <c r="Q189" s="208"/>
      <c r="R189" s="208"/>
      <c r="S189" s="208"/>
      <c r="T189" s="208"/>
      <c r="U189" s="208"/>
      <c r="V189" s="208"/>
      <c r="W189" s="208"/>
      <c r="X189" s="208"/>
      <c r="Y189" s="208"/>
      <c r="Z189" s="208"/>
      <c r="AA189" s="208"/>
      <c r="AB189" s="208"/>
      <c r="AC189" s="208"/>
      <c r="AD189" s="208"/>
      <c r="AE189" s="208"/>
      <c r="AF189" s="208"/>
      <c r="AG189" s="208"/>
      <c r="AH189" s="208"/>
      <c r="AI189" s="208"/>
      <c r="AJ189" s="208"/>
      <c r="AK189" s="208"/>
      <c r="AL189" s="208"/>
      <c r="AM189" s="208"/>
      <c r="AN189" s="208"/>
      <c r="AO189" s="208"/>
      <c r="AP189" s="208"/>
    </row>
    <row r="190" spans="1:42" s="6" customFormat="1" ht="20.100000000000001" hidden="1" customHeight="1" x14ac:dyDescent="0.25">
      <c r="A190" s="378" t="s">
        <v>273</v>
      </c>
      <c r="B190" s="379"/>
      <c r="C190" s="379"/>
      <c r="D190" s="379"/>
      <c r="E190" s="379"/>
      <c r="F190" s="379"/>
      <c r="G190" s="379"/>
      <c r="H190" s="379"/>
      <c r="I190" s="379"/>
      <c r="J190" s="380"/>
      <c r="K190" s="208"/>
      <c r="L190" s="208"/>
      <c r="M190" s="208"/>
      <c r="N190" s="208"/>
      <c r="O190" s="208"/>
      <c r="P190" s="208"/>
      <c r="Q190" s="208"/>
      <c r="R190" s="208"/>
      <c r="S190" s="208"/>
      <c r="T190" s="208"/>
      <c r="U190" s="208"/>
      <c r="V190" s="208"/>
      <c r="W190" s="208"/>
      <c r="X190" s="208"/>
      <c r="Y190" s="208"/>
      <c r="Z190" s="208"/>
      <c r="AA190" s="208"/>
      <c r="AB190" s="208"/>
      <c r="AC190" s="208"/>
      <c r="AD190" s="208"/>
      <c r="AE190" s="208"/>
      <c r="AF190" s="208"/>
      <c r="AG190" s="208"/>
      <c r="AH190" s="208"/>
      <c r="AI190" s="208"/>
      <c r="AJ190" s="208"/>
      <c r="AK190" s="208"/>
      <c r="AL190" s="208"/>
      <c r="AM190" s="208"/>
      <c r="AN190" s="208"/>
      <c r="AO190" s="208"/>
      <c r="AP190" s="208"/>
    </row>
    <row r="191" spans="1:42" ht="20.100000000000001" hidden="1" customHeight="1" x14ac:dyDescent="0.25">
      <c r="A191" s="511" t="s">
        <v>326</v>
      </c>
      <c r="B191" s="512"/>
      <c r="C191" s="512"/>
      <c r="D191" s="512"/>
      <c r="E191" s="512"/>
      <c r="F191" s="512"/>
      <c r="G191" s="512"/>
      <c r="H191" s="512"/>
      <c r="I191" s="512"/>
      <c r="J191" s="513"/>
    </row>
    <row r="192" spans="1:42" s="8" customFormat="1" ht="191.25" hidden="1" customHeight="1" x14ac:dyDescent="0.25">
      <c r="A192" s="168" t="s">
        <v>360</v>
      </c>
      <c r="B192" s="221">
        <f>SUM(B193:B196)</f>
        <v>640486.80000000005</v>
      </c>
      <c r="C192" s="221">
        <f>SUM(C193:C196)</f>
        <v>0</v>
      </c>
      <c r="D192" s="221">
        <f>C192/B192*100</f>
        <v>0</v>
      </c>
      <c r="E192" s="221">
        <f>SUM(E193:E196)</f>
        <v>0</v>
      </c>
      <c r="F192" s="221">
        <f>E192/B192*100</f>
        <v>0</v>
      </c>
      <c r="G192" s="221">
        <f>SUM(G193:G196)</f>
        <v>0</v>
      </c>
      <c r="H192" s="221">
        <f>G192/B192*100</f>
        <v>0</v>
      </c>
      <c r="I192" s="221">
        <f t="shared" ref="I192:I212" si="16">B192-G192</f>
        <v>640486.80000000005</v>
      </c>
      <c r="J192" s="478" t="s">
        <v>361</v>
      </c>
      <c r="K192" s="235"/>
      <c r="L192" s="50"/>
      <c r="M192" s="50"/>
      <c r="N192" s="50"/>
      <c r="O192" s="50"/>
      <c r="P192" s="50"/>
      <c r="Q192" s="50"/>
      <c r="R192" s="50"/>
      <c r="S192" s="50"/>
      <c r="T192" s="50"/>
      <c r="U192" s="50"/>
      <c r="V192" s="50"/>
      <c r="W192" s="50"/>
      <c r="X192" s="50"/>
      <c r="Y192" s="50"/>
      <c r="Z192" s="50"/>
      <c r="AA192" s="50"/>
      <c r="AB192" s="50"/>
      <c r="AC192" s="50"/>
      <c r="AD192" s="50"/>
      <c r="AE192" s="50"/>
      <c r="AF192" s="50"/>
      <c r="AG192" s="50"/>
      <c r="AH192" s="50"/>
      <c r="AI192" s="50"/>
      <c r="AJ192" s="50"/>
      <c r="AK192" s="50"/>
      <c r="AL192" s="50"/>
      <c r="AM192" s="50"/>
      <c r="AN192" s="50"/>
      <c r="AO192" s="50"/>
      <c r="AP192" s="50"/>
    </row>
    <row r="193" spans="1:42" s="8" customFormat="1" ht="19.5" hidden="1" x14ac:dyDescent="0.25">
      <c r="A193" s="68" t="s">
        <v>0</v>
      </c>
      <c r="B193" s="221">
        <f>B199+B204</f>
        <v>0</v>
      </c>
      <c r="C193" s="231">
        <v>0</v>
      </c>
      <c r="D193" s="221">
        <v>0</v>
      </c>
      <c r="E193" s="222">
        <v>0</v>
      </c>
      <c r="F193" s="221">
        <v>0</v>
      </c>
      <c r="G193" s="222">
        <v>0</v>
      </c>
      <c r="H193" s="221">
        <v>0</v>
      </c>
      <c r="I193" s="221">
        <f t="shared" si="16"/>
        <v>0</v>
      </c>
      <c r="J193" s="487"/>
      <c r="K193" s="50"/>
      <c r="L193" s="50"/>
      <c r="M193" s="50"/>
      <c r="N193" s="50"/>
      <c r="O193" s="50"/>
      <c r="P193" s="50"/>
      <c r="Q193" s="50"/>
      <c r="R193" s="50"/>
      <c r="S193" s="50"/>
      <c r="T193" s="50"/>
      <c r="U193" s="50"/>
      <c r="V193" s="50"/>
      <c r="W193" s="50"/>
      <c r="X193" s="50"/>
      <c r="Y193" s="50"/>
      <c r="Z193" s="50"/>
      <c r="AA193" s="50"/>
      <c r="AB193" s="50"/>
      <c r="AC193" s="50"/>
      <c r="AD193" s="50"/>
      <c r="AE193" s="50"/>
      <c r="AF193" s="50"/>
      <c r="AG193" s="50"/>
      <c r="AH193" s="50"/>
      <c r="AI193" s="50"/>
      <c r="AJ193" s="50"/>
      <c r="AK193" s="50"/>
      <c r="AL193" s="50"/>
      <c r="AM193" s="50"/>
      <c r="AN193" s="50"/>
      <c r="AO193" s="50"/>
      <c r="AP193" s="50"/>
    </row>
    <row r="194" spans="1:42" s="138" customFormat="1" ht="20.25" hidden="1" customHeight="1" x14ac:dyDescent="0.25">
      <c r="A194" s="110" t="s">
        <v>123</v>
      </c>
      <c r="B194" s="221">
        <f t="shared" ref="B194:B196" si="17">B200+B205</f>
        <v>602057.60000000009</v>
      </c>
      <c r="C194" s="221">
        <v>0</v>
      </c>
      <c r="D194" s="221">
        <f>C194/B194*100</f>
        <v>0</v>
      </c>
      <c r="E194" s="221">
        <v>0</v>
      </c>
      <c r="F194" s="221">
        <f>E194/B194*100</f>
        <v>0</v>
      </c>
      <c r="G194" s="221">
        <v>0</v>
      </c>
      <c r="H194" s="221">
        <f>G194/B194*100</f>
        <v>0</v>
      </c>
      <c r="I194" s="221">
        <f t="shared" si="16"/>
        <v>602057.60000000009</v>
      </c>
      <c r="J194" s="487"/>
      <c r="K194" s="210"/>
      <c r="L194" s="210"/>
      <c r="M194" s="210"/>
      <c r="N194" s="210"/>
      <c r="O194" s="210"/>
      <c r="P194" s="210"/>
      <c r="Q194" s="210"/>
      <c r="R194" s="210"/>
      <c r="S194" s="210"/>
      <c r="T194" s="210"/>
      <c r="U194" s="210"/>
      <c r="V194" s="210"/>
      <c r="W194" s="210"/>
      <c r="X194" s="210"/>
      <c r="Y194" s="210"/>
      <c r="Z194" s="210"/>
      <c r="AA194" s="210"/>
      <c r="AB194" s="210"/>
      <c r="AC194" s="210"/>
      <c r="AD194" s="210"/>
      <c r="AE194" s="210"/>
      <c r="AF194" s="210"/>
      <c r="AG194" s="210"/>
      <c r="AH194" s="210"/>
      <c r="AI194" s="210"/>
      <c r="AJ194" s="210"/>
      <c r="AK194" s="210"/>
      <c r="AL194" s="210"/>
      <c r="AM194" s="210"/>
      <c r="AN194" s="210"/>
      <c r="AO194" s="210"/>
      <c r="AP194" s="210"/>
    </row>
    <row r="195" spans="1:42" s="8" customFormat="1" hidden="1" x14ac:dyDescent="0.25">
      <c r="A195" s="72" t="s">
        <v>2</v>
      </c>
      <c r="B195" s="221">
        <f t="shared" si="17"/>
        <v>38429.200000000004</v>
      </c>
      <c r="C195" s="222">
        <v>0</v>
      </c>
      <c r="D195" s="222">
        <f>C195/B195*100</f>
        <v>0</v>
      </c>
      <c r="E195" s="222">
        <v>0</v>
      </c>
      <c r="F195" s="222">
        <f>E195/B195*100</f>
        <v>0</v>
      </c>
      <c r="G195" s="222">
        <v>0</v>
      </c>
      <c r="H195" s="222">
        <f>G195/B195*100</f>
        <v>0</v>
      </c>
      <c r="I195" s="222">
        <f t="shared" si="16"/>
        <v>38429.200000000004</v>
      </c>
      <c r="J195" s="487"/>
      <c r="K195" s="50"/>
      <c r="L195" s="50"/>
      <c r="M195" s="50"/>
      <c r="N195" s="50"/>
      <c r="O195" s="50"/>
      <c r="P195" s="50"/>
      <c r="Q195" s="50"/>
      <c r="R195" s="50"/>
      <c r="S195" s="50"/>
      <c r="T195" s="50"/>
      <c r="U195" s="50"/>
      <c r="V195" s="50"/>
      <c r="W195" s="50"/>
      <c r="X195" s="50"/>
      <c r="Y195" s="50"/>
      <c r="Z195" s="50"/>
      <c r="AA195" s="50"/>
      <c r="AB195" s="50"/>
      <c r="AC195" s="50"/>
      <c r="AD195" s="50"/>
      <c r="AE195" s="50"/>
      <c r="AF195" s="50"/>
      <c r="AG195" s="50"/>
      <c r="AH195" s="50"/>
      <c r="AI195" s="50"/>
      <c r="AJ195" s="50"/>
      <c r="AK195" s="50"/>
      <c r="AL195" s="50"/>
      <c r="AM195" s="50"/>
      <c r="AN195" s="50"/>
      <c r="AO195" s="50"/>
      <c r="AP195" s="50"/>
    </row>
    <row r="196" spans="1:42" s="8" customFormat="1" hidden="1" x14ac:dyDescent="0.25">
      <c r="A196" s="72" t="s">
        <v>3</v>
      </c>
      <c r="B196" s="221">
        <f t="shared" si="17"/>
        <v>0</v>
      </c>
      <c r="C196" s="234">
        <v>0</v>
      </c>
      <c r="D196" s="222">
        <v>0</v>
      </c>
      <c r="E196" s="222">
        <v>0</v>
      </c>
      <c r="F196" s="222">
        <v>0</v>
      </c>
      <c r="G196" s="222">
        <v>0</v>
      </c>
      <c r="H196" s="222">
        <v>0</v>
      </c>
      <c r="I196" s="222">
        <f t="shared" si="16"/>
        <v>0</v>
      </c>
      <c r="J196" s="488"/>
      <c r="K196" s="50"/>
      <c r="L196" s="50"/>
      <c r="M196" s="50"/>
      <c r="N196" s="50"/>
      <c r="O196" s="50"/>
      <c r="P196" s="50"/>
      <c r="Q196" s="50"/>
      <c r="R196" s="50"/>
      <c r="S196" s="50"/>
      <c r="T196" s="50"/>
      <c r="U196" s="50"/>
      <c r="V196" s="50"/>
      <c r="W196" s="50"/>
      <c r="X196" s="50"/>
      <c r="Y196" s="50"/>
      <c r="Z196" s="50"/>
      <c r="AA196" s="50"/>
      <c r="AB196" s="50"/>
      <c r="AC196" s="50"/>
      <c r="AD196" s="50"/>
      <c r="AE196" s="50"/>
      <c r="AF196" s="50"/>
      <c r="AG196" s="50"/>
      <c r="AH196" s="50"/>
      <c r="AI196" s="50"/>
      <c r="AJ196" s="50"/>
      <c r="AK196" s="50"/>
      <c r="AL196" s="50"/>
      <c r="AM196" s="50"/>
      <c r="AN196" s="50"/>
      <c r="AO196" s="50"/>
      <c r="AP196" s="50"/>
    </row>
    <row r="197" spans="1:42" s="8" customFormat="1" hidden="1" x14ac:dyDescent="0.25">
      <c r="A197" s="509" t="s">
        <v>38</v>
      </c>
      <c r="B197" s="509"/>
      <c r="C197" s="509"/>
      <c r="D197" s="509"/>
      <c r="E197" s="509"/>
      <c r="F197" s="509"/>
      <c r="G197" s="509"/>
      <c r="H197" s="509"/>
      <c r="I197" s="509"/>
      <c r="J197" s="509"/>
      <c r="K197" s="50"/>
      <c r="L197" s="50"/>
      <c r="M197" s="50"/>
      <c r="N197" s="50"/>
      <c r="O197" s="50"/>
      <c r="P197" s="50"/>
      <c r="Q197" s="50"/>
      <c r="R197" s="50"/>
      <c r="S197" s="50"/>
      <c r="T197" s="50"/>
      <c r="U197" s="50"/>
      <c r="V197" s="50"/>
      <c r="W197" s="50"/>
      <c r="X197" s="50"/>
      <c r="Y197" s="50"/>
      <c r="Z197" s="50"/>
      <c r="AA197" s="50"/>
      <c r="AB197" s="50"/>
      <c r="AC197" s="50"/>
      <c r="AD197" s="50"/>
      <c r="AE197" s="50"/>
      <c r="AF197" s="50"/>
      <c r="AG197" s="50"/>
      <c r="AH197" s="50"/>
      <c r="AI197" s="50"/>
      <c r="AJ197" s="50"/>
      <c r="AK197" s="50"/>
      <c r="AL197" s="50"/>
      <c r="AM197" s="50"/>
      <c r="AN197" s="50"/>
      <c r="AO197" s="50"/>
      <c r="AP197" s="50"/>
    </row>
    <row r="198" spans="1:42" s="8" customFormat="1" hidden="1" x14ac:dyDescent="0.25">
      <c r="A198" s="237" t="s">
        <v>39</v>
      </c>
      <c r="B198" s="221">
        <f>SUM(B199:B202)</f>
        <v>60456.700000000004</v>
      </c>
      <c r="C198" s="221">
        <f>SUM(C199:C202)</f>
        <v>0</v>
      </c>
      <c r="D198" s="221">
        <f>C198/B198*100</f>
        <v>0</v>
      </c>
      <c r="E198" s="221">
        <f>SUM(E199:E202)</f>
        <v>0</v>
      </c>
      <c r="F198" s="221">
        <f>E198/B198*100</f>
        <v>0</v>
      </c>
      <c r="G198" s="221">
        <f>SUM(G199:G202)</f>
        <v>0</v>
      </c>
      <c r="H198" s="221">
        <f>G198/B198*100</f>
        <v>0</v>
      </c>
      <c r="I198" s="221">
        <f t="shared" ref="I198:I207" si="18">B198-G198</f>
        <v>60456.700000000004</v>
      </c>
      <c r="J198" s="510"/>
      <c r="K198" s="236" t="s">
        <v>362</v>
      </c>
      <c r="L198" s="50"/>
      <c r="M198" s="50"/>
      <c r="N198" s="50"/>
      <c r="O198" s="50"/>
      <c r="P198" s="50"/>
      <c r="Q198" s="50"/>
      <c r="R198" s="50"/>
      <c r="S198" s="50"/>
      <c r="T198" s="50"/>
      <c r="U198" s="50"/>
      <c r="V198" s="50"/>
      <c r="W198" s="50"/>
      <c r="X198" s="50"/>
      <c r="Y198" s="50"/>
      <c r="Z198" s="50"/>
      <c r="AA198" s="50"/>
      <c r="AB198" s="50"/>
      <c r="AC198" s="50"/>
      <c r="AD198" s="50"/>
      <c r="AE198" s="50"/>
      <c r="AF198" s="50"/>
      <c r="AG198" s="50"/>
      <c r="AH198" s="50"/>
      <c r="AI198" s="50"/>
      <c r="AJ198" s="50"/>
      <c r="AK198" s="50"/>
      <c r="AL198" s="50"/>
      <c r="AM198" s="50"/>
      <c r="AN198" s="50"/>
      <c r="AO198" s="50"/>
      <c r="AP198" s="50"/>
    </row>
    <row r="199" spans="1:42" s="8" customFormat="1" ht="19.5" hidden="1" x14ac:dyDescent="0.25">
      <c r="A199" s="238" t="s">
        <v>0</v>
      </c>
      <c r="B199" s="221">
        <v>0</v>
      </c>
      <c r="C199" s="221">
        <v>0</v>
      </c>
      <c r="D199" s="221">
        <v>0</v>
      </c>
      <c r="E199" s="221">
        <v>0</v>
      </c>
      <c r="F199" s="221">
        <v>0</v>
      </c>
      <c r="G199" s="221">
        <v>0</v>
      </c>
      <c r="H199" s="221">
        <v>0</v>
      </c>
      <c r="I199" s="221">
        <f t="shared" si="18"/>
        <v>0</v>
      </c>
      <c r="J199" s="510"/>
      <c r="K199" s="50"/>
      <c r="L199" s="50"/>
      <c r="M199" s="50"/>
      <c r="N199" s="50"/>
      <c r="O199" s="50"/>
      <c r="P199" s="50"/>
      <c r="Q199" s="50"/>
      <c r="R199" s="50"/>
      <c r="S199" s="50"/>
      <c r="T199" s="50"/>
      <c r="U199" s="50"/>
      <c r="V199" s="50"/>
      <c r="W199" s="50"/>
      <c r="X199" s="50"/>
      <c r="Y199" s="50"/>
      <c r="Z199" s="50"/>
      <c r="AA199" s="50"/>
      <c r="AB199" s="50"/>
      <c r="AC199" s="50"/>
      <c r="AD199" s="50"/>
      <c r="AE199" s="50"/>
      <c r="AF199" s="50"/>
      <c r="AG199" s="50"/>
      <c r="AH199" s="50"/>
      <c r="AI199" s="50"/>
      <c r="AJ199" s="50"/>
      <c r="AK199" s="50"/>
      <c r="AL199" s="50"/>
      <c r="AM199" s="50"/>
      <c r="AN199" s="50"/>
      <c r="AO199" s="50"/>
      <c r="AP199" s="50"/>
    </row>
    <row r="200" spans="1:42" s="8" customFormat="1" ht="19.5" hidden="1" x14ac:dyDescent="0.25">
      <c r="A200" s="238" t="s">
        <v>1</v>
      </c>
      <c r="B200" s="221">
        <v>56829.3</v>
      </c>
      <c r="C200" s="221">
        <v>0</v>
      </c>
      <c r="D200" s="221">
        <f>C200/B200*100</f>
        <v>0</v>
      </c>
      <c r="E200" s="221">
        <v>0</v>
      </c>
      <c r="F200" s="221">
        <f>E200/B200*100</f>
        <v>0</v>
      </c>
      <c r="G200" s="221">
        <v>0</v>
      </c>
      <c r="H200" s="221">
        <f>G200/B200*100</f>
        <v>0</v>
      </c>
      <c r="I200" s="221">
        <f t="shared" si="18"/>
        <v>56829.3</v>
      </c>
      <c r="J200" s="510"/>
      <c r="K200" s="50"/>
      <c r="L200" s="50"/>
      <c r="M200" s="50"/>
      <c r="N200" s="50"/>
      <c r="O200" s="50"/>
      <c r="P200" s="50"/>
      <c r="Q200" s="50"/>
      <c r="R200" s="50"/>
      <c r="S200" s="50"/>
      <c r="T200" s="50"/>
      <c r="U200" s="50"/>
      <c r="V200" s="50"/>
      <c r="W200" s="50"/>
      <c r="X200" s="50"/>
      <c r="Y200" s="50"/>
      <c r="Z200" s="50"/>
      <c r="AA200" s="50"/>
      <c r="AB200" s="50"/>
      <c r="AC200" s="50"/>
      <c r="AD200" s="50"/>
      <c r="AE200" s="50"/>
      <c r="AF200" s="50"/>
      <c r="AG200" s="50"/>
      <c r="AH200" s="50"/>
      <c r="AI200" s="50"/>
      <c r="AJ200" s="50"/>
      <c r="AK200" s="50"/>
      <c r="AL200" s="50"/>
      <c r="AM200" s="50"/>
      <c r="AN200" s="50"/>
      <c r="AO200" s="50"/>
      <c r="AP200" s="50"/>
    </row>
    <row r="201" spans="1:42" s="8" customFormat="1" hidden="1" x14ac:dyDescent="0.25">
      <c r="A201" s="239" t="s">
        <v>2</v>
      </c>
      <c r="B201" s="222">
        <v>3627.4</v>
      </c>
      <c r="C201" s="222">
        <v>0</v>
      </c>
      <c r="D201" s="222">
        <v>0</v>
      </c>
      <c r="E201" s="222">
        <v>0</v>
      </c>
      <c r="F201" s="222">
        <v>0</v>
      </c>
      <c r="G201" s="222">
        <v>0</v>
      </c>
      <c r="H201" s="222">
        <v>0</v>
      </c>
      <c r="I201" s="222">
        <f t="shared" si="18"/>
        <v>3627.4</v>
      </c>
      <c r="J201" s="510"/>
      <c r="K201" s="50"/>
      <c r="L201" s="50"/>
      <c r="M201" s="50"/>
      <c r="N201" s="50"/>
      <c r="O201" s="50"/>
      <c r="P201" s="50"/>
      <c r="Q201" s="50"/>
      <c r="R201" s="50"/>
      <c r="S201" s="50"/>
      <c r="T201" s="50"/>
      <c r="U201" s="50"/>
      <c r="V201" s="50"/>
      <c r="W201" s="50"/>
      <c r="X201" s="50"/>
      <c r="Y201" s="50"/>
      <c r="Z201" s="50"/>
      <c r="AA201" s="50"/>
      <c r="AB201" s="50"/>
      <c r="AC201" s="50"/>
      <c r="AD201" s="50"/>
      <c r="AE201" s="50"/>
      <c r="AF201" s="50"/>
      <c r="AG201" s="50"/>
      <c r="AH201" s="50"/>
      <c r="AI201" s="50"/>
      <c r="AJ201" s="50"/>
      <c r="AK201" s="50"/>
      <c r="AL201" s="50"/>
      <c r="AM201" s="50"/>
      <c r="AN201" s="50"/>
      <c r="AO201" s="50"/>
      <c r="AP201" s="50"/>
    </row>
    <row r="202" spans="1:42" s="8" customFormat="1" hidden="1" x14ac:dyDescent="0.25">
      <c r="A202" s="239" t="s">
        <v>3</v>
      </c>
      <c r="B202" s="222">
        <v>0</v>
      </c>
      <c r="C202" s="222">
        <v>0</v>
      </c>
      <c r="D202" s="222">
        <v>0</v>
      </c>
      <c r="E202" s="222">
        <v>0</v>
      </c>
      <c r="F202" s="222">
        <v>0</v>
      </c>
      <c r="G202" s="222">
        <v>0</v>
      </c>
      <c r="H202" s="222">
        <v>0</v>
      </c>
      <c r="I202" s="222">
        <f t="shared" si="18"/>
        <v>0</v>
      </c>
      <c r="J202" s="510"/>
      <c r="K202" s="50"/>
      <c r="L202" s="50"/>
      <c r="M202" s="50"/>
      <c r="N202" s="50"/>
      <c r="O202" s="50"/>
      <c r="P202" s="50"/>
      <c r="Q202" s="50"/>
      <c r="R202" s="50"/>
      <c r="S202" s="50"/>
      <c r="T202" s="50"/>
      <c r="U202" s="50"/>
      <c r="V202" s="50"/>
      <c r="W202" s="50"/>
      <c r="X202" s="50"/>
      <c r="Y202" s="50"/>
      <c r="Z202" s="50"/>
      <c r="AA202" s="50"/>
      <c r="AB202" s="50"/>
      <c r="AC202" s="50"/>
      <c r="AD202" s="50"/>
      <c r="AE202" s="50"/>
      <c r="AF202" s="50"/>
      <c r="AG202" s="50"/>
      <c r="AH202" s="50"/>
      <c r="AI202" s="50"/>
      <c r="AJ202" s="50"/>
      <c r="AK202" s="50"/>
      <c r="AL202" s="50"/>
      <c r="AM202" s="50"/>
      <c r="AN202" s="50"/>
      <c r="AO202" s="50"/>
      <c r="AP202" s="50"/>
    </row>
    <row r="203" spans="1:42" s="8" customFormat="1" hidden="1" x14ac:dyDescent="0.25">
      <c r="A203" s="258" t="s">
        <v>40</v>
      </c>
      <c r="B203" s="221">
        <f>SUM(B204:B207)</f>
        <v>580030.10000000009</v>
      </c>
      <c r="C203" s="221">
        <f>SUM(C204:C207)</f>
        <v>0</v>
      </c>
      <c r="D203" s="221">
        <f>C203/B203*100</f>
        <v>0</v>
      </c>
      <c r="E203" s="221">
        <f>SUM(E204:E207)</f>
        <v>0</v>
      </c>
      <c r="F203" s="221">
        <f>E203/B203*100</f>
        <v>0</v>
      </c>
      <c r="G203" s="221">
        <f>SUM(G204:G207)</f>
        <v>0</v>
      </c>
      <c r="H203" s="221">
        <f>G203/B203*100</f>
        <v>0</v>
      </c>
      <c r="I203" s="221">
        <f t="shared" si="18"/>
        <v>580030.10000000009</v>
      </c>
      <c r="J203" s="510"/>
      <c r="K203" s="50"/>
      <c r="L203" s="50"/>
      <c r="M203" s="50"/>
      <c r="N203" s="50"/>
      <c r="O203" s="50"/>
      <c r="P203" s="50"/>
      <c r="Q203" s="50"/>
      <c r="R203" s="50"/>
      <c r="S203" s="50"/>
      <c r="T203" s="50"/>
      <c r="U203" s="50"/>
      <c r="V203" s="50"/>
      <c r="W203" s="50"/>
      <c r="X203" s="50"/>
      <c r="Y203" s="50"/>
      <c r="Z203" s="50"/>
      <c r="AA203" s="50"/>
      <c r="AB203" s="50"/>
      <c r="AC203" s="50"/>
      <c r="AD203" s="50"/>
      <c r="AE203" s="50"/>
      <c r="AF203" s="50"/>
      <c r="AG203" s="50"/>
      <c r="AH203" s="50"/>
      <c r="AI203" s="50"/>
      <c r="AJ203" s="50"/>
      <c r="AK203" s="50"/>
      <c r="AL203" s="50"/>
      <c r="AM203" s="50"/>
      <c r="AN203" s="50"/>
      <c r="AO203" s="50"/>
      <c r="AP203" s="50"/>
    </row>
    <row r="204" spans="1:42" s="8" customFormat="1" ht="19.5" hidden="1" x14ac:dyDescent="0.25">
      <c r="A204" s="61" t="s">
        <v>0</v>
      </c>
      <c r="B204" s="221">
        <v>0</v>
      </c>
      <c r="C204" s="221">
        <v>0</v>
      </c>
      <c r="D204" s="221">
        <v>0</v>
      </c>
      <c r="E204" s="221">
        <v>0</v>
      </c>
      <c r="F204" s="221">
        <v>0</v>
      </c>
      <c r="G204" s="221">
        <v>0</v>
      </c>
      <c r="H204" s="221">
        <v>0</v>
      </c>
      <c r="I204" s="221">
        <f t="shared" si="18"/>
        <v>0</v>
      </c>
      <c r="J204" s="510"/>
      <c r="K204" s="50"/>
      <c r="L204" s="50"/>
      <c r="M204" s="50"/>
      <c r="N204" s="50"/>
      <c r="O204" s="50"/>
      <c r="P204" s="50"/>
      <c r="Q204" s="50"/>
      <c r="R204" s="50"/>
      <c r="S204" s="50"/>
      <c r="T204" s="50"/>
      <c r="U204" s="50"/>
      <c r="V204" s="50"/>
      <c r="W204" s="50"/>
      <c r="X204" s="50"/>
      <c r="Y204" s="50"/>
      <c r="Z204" s="50"/>
      <c r="AA204" s="50"/>
      <c r="AB204" s="50"/>
      <c r="AC204" s="50"/>
      <c r="AD204" s="50"/>
      <c r="AE204" s="50"/>
      <c r="AF204" s="50"/>
      <c r="AG204" s="50"/>
      <c r="AH204" s="50"/>
      <c r="AI204" s="50"/>
      <c r="AJ204" s="50"/>
      <c r="AK204" s="50"/>
      <c r="AL204" s="50"/>
      <c r="AM204" s="50"/>
      <c r="AN204" s="50"/>
      <c r="AO204" s="50"/>
      <c r="AP204" s="50"/>
    </row>
    <row r="205" spans="1:42" s="8" customFormat="1" ht="19.5" hidden="1" x14ac:dyDescent="0.25">
      <c r="A205" s="61" t="s">
        <v>1</v>
      </c>
      <c r="B205" s="232">
        <v>545228.30000000005</v>
      </c>
      <c r="C205" s="221">
        <v>0</v>
      </c>
      <c r="D205" s="221">
        <f>C205/B205*100</f>
        <v>0</v>
      </c>
      <c r="E205" s="221">
        <v>0</v>
      </c>
      <c r="F205" s="221">
        <f>E205/B205*100</f>
        <v>0</v>
      </c>
      <c r="G205" s="221">
        <v>0</v>
      </c>
      <c r="H205" s="221">
        <v>0</v>
      </c>
      <c r="I205" s="221">
        <f t="shared" si="18"/>
        <v>545228.30000000005</v>
      </c>
      <c r="J205" s="510"/>
      <c r="K205" s="50"/>
      <c r="L205" s="50"/>
      <c r="M205" s="50"/>
      <c r="N205" s="50"/>
      <c r="O205" s="50"/>
      <c r="P205" s="50"/>
      <c r="Q205" s="50"/>
      <c r="R205" s="50"/>
      <c r="S205" s="50"/>
      <c r="T205" s="50"/>
      <c r="U205" s="50"/>
      <c r="V205" s="50"/>
      <c r="W205" s="50"/>
      <c r="X205" s="50"/>
      <c r="Y205" s="50"/>
      <c r="Z205" s="50"/>
      <c r="AA205" s="50"/>
      <c r="AB205" s="50"/>
      <c r="AC205" s="50"/>
      <c r="AD205" s="50"/>
      <c r="AE205" s="50"/>
      <c r="AF205" s="50"/>
      <c r="AG205" s="50"/>
      <c r="AH205" s="50"/>
      <c r="AI205" s="50"/>
      <c r="AJ205" s="50"/>
      <c r="AK205" s="50"/>
      <c r="AL205" s="50"/>
      <c r="AM205" s="50"/>
      <c r="AN205" s="50"/>
      <c r="AO205" s="50"/>
      <c r="AP205" s="50"/>
    </row>
    <row r="206" spans="1:42" s="8" customFormat="1" hidden="1" x14ac:dyDescent="0.25">
      <c r="A206" s="62" t="s">
        <v>2</v>
      </c>
      <c r="B206" s="233">
        <v>34801.800000000003</v>
      </c>
      <c r="C206" s="222">
        <v>0</v>
      </c>
      <c r="D206" s="222">
        <v>0</v>
      </c>
      <c r="E206" s="222">
        <v>0</v>
      </c>
      <c r="F206" s="222">
        <v>0</v>
      </c>
      <c r="G206" s="222">
        <v>0</v>
      </c>
      <c r="H206" s="222">
        <v>0</v>
      </c>
      <c r="I206" s="222">
        <f t="shared" si="18"/>
        <v>34801.800000000003</v>
      </c>
      <c r="J206" s="510"/>
      <c r="K206" s="50"/>
      <c r="L206" s="50"/>
      <c r="M206" s="50"/>
      <c r="N206" s="50"/>
      <c r="O206" s="50"/>
      <c r="P206" s="50"/>
      <c r="Q206" s="50"/>
      <c r="R206" s="50"/>
      <c r="S206" s="50"/>
      <c r="T206" s="50"/>
      <c r="U206" s="50"/>
      <c r="V206" s="50"/>
      <c r="W206" s="50"/>
      <c r="X206" s="50"/>
      <c r="Y206" s="50"/>
      <c r="Z206" s="50"/>
      <c r="AA206" s="50"/>
      <c r="AB206" s="50"/>
      <c r="AC206" s="50"/>
      <c r="AD206" s="50"/>
      <c r="AE206" s="50"/>
      <c r="AF206" s="50"/>
      <c r="AG206" s="50"/>
      <c r="AH206" s="50"/>
      <c r="AI206" s="50"/>
      <c r="AJ206" s="50"/>
      <c r="AK206" s="50"/>
      <c r="AL206" s="50"/>
      <c r="AM206" s="50"/>
      <c r="AN206" s="50"/>
      <c r="AO206" s="50"/>
      <c r="AP206" s="50"/>
    </row>
    <row r="207" spans="1:42" s="8" customFormat="1" hidden="1" x14ac:dyDescent="0.25">
      <c r="A207" s="60" t="s">
        <v>3</v>
      </c>
      <c r="B207" s="222">
        <v>0</v>
      </c>
      <c r="C207" s="222">
        <v>0</v>
      </c>
      <c r="D207" s="222">
        <v>0</v>
      </c>
      <c r="E207" s="222">
        <v>0</v>
      </c>
      <c r="F207" s="222">
        <v>0</v>
      </c>
      <c r="G207" s="222">
        <v>0</v>
      </c>
      <c r="H207" s="222">
        <v>0</v>
      </c>
      <c r="I207" s="222">
        <f t="shared" si="18"/>
        <v>0</v>
      </c>
      <c r="J207" s="510"/>
      <c r="K207" s="50"/>
      <c r="L207" s="50"/>
      <c r="M207" s="50"/>
      <c r="N207" s="50"/>
      <c r="O207" s="50"/>
      <c r="P207" s="50"/>
      <c r="Q207" s="50"/>
      <c r="R207" s="50"/>
      <c r="S207" s="50"/>
      <c r="T207" s="50"/>
      <c r="U207" s="50"/>
      <c r="V207" s="50"/>
      <c r="W207" s="50"/>
      <c r="X207" s="50"/>
      <c r="Y207" s="50"/>
      <c r="Z207" s="50"/>
      <c r="AA207" s="50"/>
      <c r="AB207" s="50"/>
      <c r="AC207" s="50"/>
      <c r="AD207" s="50"/>
      <c r="AE207" s="50"/>
      <c r="AF207" s="50"/>
      <c r="AG207" s="50"/>
      <c r="AH207" s="50"/>
      <c r="AI207" s="50"/>
      <c r="AJ207" s="50"/>
      <c r="AK207" s="50"/>
      <c r="AL207" s="50"/>
      <c r="AM207" s="50"/>
      <c r="AN207" s="50"/>
      <c r="AO207" s="50"/>
      <c r="AP207" s="50"/>
    </row>
    <row r="208" spans="1:42" s="8" customFormat="1" ht="63" hidden="1" customHeight="1" x14ac:dyDescent="0.25">
      <c r="A208" s="168" t="s">
        <v>319</v>
      </c>
      <c r="B208" s="221">
        <f>SUM(B209:B212)</f>
        <v>18770.400000000001</v>
      </c>
      <c r="C208" s="221">
        <f>SUM(C209:C212)</f>
        <v>0</v>
      </c>
      <c r="D208" s="221">
        <f>C208/B208*100</f>
        <v>0</v>
      </c>
      <c r="E208" s="221">
        <f>SUM(E209:E212)</f>
        <v>0</v>
      </c>
      <c r="F208" s="221">
        <f>E208/B208*100</f>
        <v>0</v>
      </c>
      <c r="G208" s="221">
        <f>SUM(G209:G212)</f>
        <v>0</v>
      </c>
      <c r="H208" s="221">
        <f>G208/B208*100</f>
        <v>0</v>
      </c>
      <c r="I208" s="221">
        <f t="shared" si="16"/>
        <v>18770.400000000001</v>
      </c>
      <c r="J208" s="478" t="s">
        <v>364</v>
      </c>
      <c r="K208" s="50"/>
      <c r="L208" s="50"/>
      <c r="M208" s="50"/>
      <c r="N208" s="50"/>
      <c r="O208" s="50"/>
      <c r="P208" s="50"/>
      <c r="Q208" s="50"/>
      <c r="R208" s="50"/>
      <c r="S208" s="50"/>
      <c r="T208" s="50"/>
      <c r="U208" s="50"/>
      <c r="V208" s="50"/>
      <c r="W208" s="50"/>
      <c r="X208" s="50"/>
      <c r="Y208" s="50"/>
      <c r="Z208" s="50"/>
      <c r="AA208" s="50"/>
      <c r="AB208" s="50"/>
      <c r="AC208" s="50"/>
      <c r="AD208" s="50"/>
      <c r="AE208" s="50"/>
      <c r="AF208" s="50"/>
      <c r="AG208" s="50"/>
      <c r="AH208" s="50"/>
      <c r="AI208" s="50"/>
      <c r="AJ208" s="50"/>
      <c r="AK208" s="50"/>
      <c r="AL208" s="50"/>
      <c r="AM208" s="50"/>
      <c r="AN208" s="50"/>
      <c r="AO208" s="50"/>
      <c r="AP208" s="50"/>
    </row>
    <row r="209" spans="1:42" s="8" customFormat="1" ht="19.5" hidden="1" x14ac:dyDescent="0.25">
      <c r="A209" s="68" t="s">
        <v>0</v>
      </c>
      <c r="B209" s="221">
        <v>0</v>
      </c>
      <c r="C209" s="231">
        <v>0</v>
      </c>
      <c r="D209" s="221">
        <v>0</v>
      </c>
      <c r="E209" s="222">
        <v>0</v>
      </c>
      <c r="F209" s="221">
        <v>0</v>
      </c>
      <c r="G209" s="222">
        <v>0</v>
      </c>
      <c r="H209" s="221">
        <v>0</v>
      </c>
      <c r="I209" s="221">
        <f t="shared" si="16"/>
        <v>0</v>
      </c>
      <c r="J209" s="487"/>
      <c r="K209" s="50"/>
      <c r="L209" s="50"/>
      <c r="M209" s="50"/>
      <c r="N209" s="50"/>
      <c r="O209" s="50"/>
      <c r="P209" s="50"/>
      <c r="Q209" s="50"/>
      <c r="R209" s="50"/>
      <c r="S209" s="50"/>
      <c r="T209" s="50"/>
      <c r="U209" s="50"/>
      <c r="V209" s="50"/>
      <c r="W209" s="50"/>
      <c r="X209" s="50"/>
      <c r="Y209" s="50"/>
      <c r="Z209" s="50"/>
      <c r="AA209" s="50"/>
      <c r="AB209" s="50"/>
      <c r="AC209" s="50"/>
      <c r="AD209" s="50"/>
      <c r="AE209" s="50"/>
      <c r="AF209" s="50"/>
      <c r="AG209" s="50"/>
      <c r="AH209" s="50"/>
      <c r="AI209" s="50"/>
      <c r="AJ209" s="50"/>
      <c r="AK209" s="50"/>
      <c r="AL209" s="50"/>
      <c r="AM209" s="50"/>
      <c r="AN209" s="50"/>
      <c r="AO209" s="50"/>
      <c r="AP209" s="50"/>
    </row>
    <row r="210" spans="1:42" s="138" customFormat="1" ht="24.75" hidden="1" customHeight="1" x14ac:dyDescent="0.25">
      <c r="A210" s="71" t="s">
        <v>318</v>
      </c>
      <c r="B210" s="232">
        <v>17644.2</v>
      </c>
      <c r="C210" s="221">
        <v>0</v>
      </c>
      <c r="D210" s="221">
        <f>C210/B210*100</f>
        <v>0</v>
      </c>
      <c r="E210" s="221">
        <v>0</v>
      </c>
      <c r="F210" s="221">
        <f>E210/B210*100</f>
        <v>0</v>
      </c>
      <c r="G210" s="221">
        <v>0</v>
      </c>
      <c r="H210" s="221">
        <f>G210/B210*100</f>
        <v>0</v>
      </c>
      <c r="I210" s="221">
        <f t="shared" si="16"/>
        <v>17644.2</v>
      </c>
      <c r="J210" s="487"/>
      <c r="K210" s="210"/>
      <c r="L210" s="210"/>
      <c r="M210" s="210"/>
      <c r="N210" s="210"/>
      <c r="O210" s="210"/>
      <c r="P210" s="210"/>
      <c r="Q210" s="210"/>
      <c r="R210" s="210"/>
      <c r="S210" s="210"/>
      <c r="T210" s="210"/>
      <c r="U210" s="210"/>
      <c r="V210" s="210"/>
      <c r="W210" s="210"/>
      <c r="X210" s="210"/>
      <c r="Y210" s="210"/>
      <c r="Z210" s="210"/>
      <c r="AA210" s="210"/>
      <c r="AB210" s="210"/>
      <c r="AC210" s="210"/>
      <c r="AD210" s="210"/>
      <c r="AE210" s="210"/>
      <c r="AF210" s="210"/>
      <c r="AG210" s="210"/>
      <c r="AH210" s="210"/>
      <c r="AI210" s="210"/>
      <c r="AJ210" s="210"/>
      <c r="AK210" s="210"/>
      <c r="AL210" s="210"/>
      <c r="AM210" s="210"/>
      <c r="AN210" s="210"/>
      <c r="AO210" s="210"/>
      <c r="AP210" s="210"/>
    </row>
    <row r="211" spans="1:42" s="8" customFormat="1" hidden="1" x14ac:dyDescent="0.25">
      <c r="A211" s="72" t="s">
        <v>2</v>
      </c>
      <c r="B211" s="233">
        <v>1126.2</v>
      </c>
      <c r="C211" s="222">
        <v>0</v>
      </c>
      <c r="D211" s="222">
        <f>C211/B211*100</f>
        <v>0</v>
      </c>
      <c r="E211" s="222">
        <v>0</v>
      </c>
      <c r="F211" s="222">
        <f>E211/B211*100</f>
        <v>0</v>
      </c>
      <c r="G211" s="222">
        <v>0</v>
      </c>
      <c r="H211" s="222">
        <f>G211/B211*100</f>
        <v>0</v>
      </c>
      <c r="I211" s="222">
        <f t="shared" si="16"/>
        <v>1126.2</v>
      </c>
      <c r="J211" s="487"/>
      <c r="K211" s="50"/>
      <c r="L211" s="50"/>
      <c r="M211" s="50"/>
      <c r="N211" s="50"/>
      <c r="O211" s="50"/>
      <c r="P211" s="50"/>
      <c r="Q211" s="50"/>
      <c r="R211" s="50"/>
      <c r="S211" s="50"/>
      <c r="T211" s="50"/>
      <c r="U211" s="50"/>
      <c r="V211" s="50"/>
      <c r="W211" s="50"/>
      <c r="X211" s="50"/>
      <c r="Y211" s="50"/>
      <c r="Z211" s="50"/>
      <c r="AA211" s="50"/>
      <c r="AB211" s="50"/>
      <c r="AC211" s="50"/>
      <c r="AD211" s="50"/>
      <c r="AE211" s="50"/>
      <c r="AF211" s="50"/>
      <c r="AG211" s="50"/>
      <c r="AH211" s="50"/>
      <c r="AI211" s="50"/>
      <c r="AJ211" s="50"/>
      <c r="AK211" s="50"/>
      <c r="AL211" s="50"/>
      <c r="AM211" s="50"/>
      <c r="AN211" s="50"/>
      <c r="AO211" s="50"/>
      <c r="AP211" s="50"/>
    </row>
    <row r="212" spans="1:42" s="8" customFormat="1" hidden="1" x14ac:dyDescent="0.25">
      <c r="A212" s="72" t="s">
        <v>3</v>
      </c>
      <c r="B212" s="222">
        <v>0</v>
      </c>
      <c r="C212" s="234">
        <v>0</v>
      </c>
      <c r="D212" s="222">
        <v>0</v>
      </c>
      <c r="E212" s="222">
        <v>0</v>
      </c>
      <c r="F212" s="222">
        <v>0</v>
      </c>
      <c r="G212" s="222">
        <v>0</v>
      </c>
      <c r="H212" s="222">
        <v>0</v>
      </c>
      <c r="I212" s="222">
        <f t="shared" si="16"/>
        <v>0</v>
      </c>
      <c r="J212" s="488"/>
      <c r="K212" s="50"/>
      <c r="L212" s="50"/>
      <c r="M212" s="50"/>
      <c r="N212" s="50"/>
      <c r="O212" s="50"/>
      <c r="P212" s="50"/>
      <c r="Q212" s="50"/>
      <c r="R212" s="50"/>
      <c r="S212" s="50"/>
      <c r="T212" s="50"/>
      <c r="U212" s="50"/>
      <c r="V212" s="50"/>
      <c r="W212" s="50"/>
      <c r="X212" s="50"/>
      <c r="Y212" s="50"/>
      <c r="Z212" s="50"/>
      <c r="AA212" s="50"/>
      <c r="AB212" s="50"/>
      <c r="AC212" s="50"/>
      <c r="AD212" s="50"/>
      <c r="AE212" s="50"/>
      <c r="AF212" s="50"/>
      <c r="AG212" s="50"/>
      <c r="AH212" s="50"/>
      <c r="AI212" s="50"/>
      <c r="AJ212" s="50"/>
      <c r="AK212" s="50"/>
      <c r="AL212" s="50"/>
      <c r="AM212" s="50"/>
      <c r="AN212" s="50"/>
      <c r="AO212" s="50"/>
      <c r="AP212" s="50"/>
    </row>
    <row r="213" spans="1:42" x14ac:dyDescent="0.25">
      <c r="A213" s="403" t="s">
        <v>61</v>
      </c>
      <c r="B213" s="404"/>
      <c r="C213" s="404"/>
      <c r="D213" s="404"/>
      <c r="E213" s="404"/>
      <c r="F213" s="404"/>
      <c r="G213" s="404"/>
      <c r="H213" s="404"/>
      <c r="I213" s="404"/>
      <c r="J213" s="405"/>
    </row>
    <row r="214" spans="1:42" x14ac:dyDescent="0.25">
      <c r="A214" s="403" t="s">
        <v>15</v>
      </c>
      <c r="B214" s="404"/>
      <c r="C214" s="404"/>
      <c r="D214" s="404"/>
      <c r="E214" s="404"/>
      <c r="F214" s="404"/>
      <c r="G214" s="404"/>
      <c r="H214" s="404"/>
      <c r="I214" s="404"/>
      <c r="J214" s="405"/>
    </row>
    <row r="215" spans="1:42" x14ac:dyDescent="0.25">
      <c r="A215" s="403" t="s">
        <v>29</v>
      </c>
      <c r="B215" s="404"/>
      <c r="C215" s="404"/>
      <c r="D215" s="404"/>
      <c r="E215" s="404"/>
      <c r="F215" s="404"/>
      <c r="G215" s="404"/>
      <c r="H215" s="404"/>
      <c r="I215" s="404"/>
      <c r="J215" s="405"/>
    </row>
    <row r="216" spans="1:42" hidden="1" x14ac:dyDescent="0.25">
      <c r="A216" s="511" t="s">
        <v>276</v>
      </c>
      <c r="B216" s="512"/>
      <c r="C216" s="512"/>
      <c r="D216" s="512"/>
      <c r="E216" s="512"/>
      <c r="F216" s="512"/>
      <c r="G216" s="512"/>
      <c r="H216" s="512"/>
      <c r="I216" s="512"/>
      <c r="J216" s="513"/>
    </row>
    <row r="217" spans="1:42" ht="189.75" hidden="1" customHeight="1" x14ac:dyDescent="0.25">
      <c r="A217" s="167" t="s">
        <v>107</v>
      </c>
      <c r="B217" s="221">
        <f>SUM(B218:B221)</f>
        <v>387997.8</v>
      </c>
      <c r="C217" s="221">
        <f>SUM(C218:C221)</f>
        <v>20164.599999999999</v>
      </c>
      <c r="D217" s="221">
        <f>C217/B217*100</f>
        <v>5.1970913237136909</v>
      </c>
      <c r="E217" s="221">
        <f>SUM(E218:E221)</f>
        <v>20164.599999999999</v>
      </c>
      <c r="F217" s="221">
        <f>E217/B217*100</f>
        <v>5.1970913237136909</v>
      </c>
      <c r="G217" s="221">
        <f>SUM(G218:G221)</f>
        <v>20164.599999999999</v>
      </c>
      <c r="H217" s="221">
        <f>G217/B217*100</f>
        <v>5.1970913237136909</v>
      </c>
      <c r="I217" s="221">
        <f t="shared" ref="I217:I221" si="19">B217-G217</f>
        <v>367833.2</v>
      </c>
      <c r="J217" s="478" t="s">
        <v>365</v>
      </c>
    </row>
    <row r="218" spans="1:42" ht="19.5" hidden="1" x14ac:dyDescent="0.25">
      <c r="A218" s="73" t="s">
        <v>0</v>
      </c>
      <c r="B218" s="221">
        <v>167067.9</v>
      </c>
      <c r="C218" s="221">
        <v>20164.599999999999</v>
      </c>
      <c r="D218" s="221">
        <f>C218/B218*100</f>
        <v>12.069703396044362</v>
      </c>
      <c r="E218" s="221">
        <v>20164.599999999999</v>
      </c>
      <c r="F218" s="221">
        <f>E218/B218*100</f>
        <v>12.069703396044362</v>
      </c>
      <c r="G218" s="221">
        <v>20164.599999999999</v>
      </c>
      <c r="H218" s="221">
        <f>G218/B218*100</f>
        <v>12.069703396044362</v>
      </c>
      <c r="I218" s="221">
        <f t="shared" si="19"/>
        <v>146903.29999999999</v>
      </c>
      <c r="J218" s="487"/>
    </row>
    <row r="219" spans="1:42" ht="19.5" hidden="1" x14ac:dyDescent="0.25">
      <c r="A219" s="74" t="s">
        <v>1</v>
      </c>
      <c r="B219" s="221">
        <v>214069.4</v>
      </c>
      <c r="C219" s="221">
        <v>0</v>
      </c>
      <c r="D219" s="221">
        <f>C219/B219*100</f>
        <v>0</v>
      </c>
      <c r="E219" s="221">
        <v>0</v>
      </c>
      <c r="F219" s="221">
        <f>E219/B219*100</f>
        <v>0</v>
      </c>
      <c r="G219" s="221">
        <v>0</v>
      </c>
      <c r="H219" s="221">
        <f>G219/B219*100</f>
        <v>0</v>
      </c>
      <c r="I219" s="221">
        <f t="shared" si="19"/>
        <v>214069.4</v>
      </c>
      <c r="J219" s="487"/>
    </row>
    <row r="220" spans="1:42" hidden="1" x14ac:dyDescent="0.25">
      <c r="A220" s="75" t="s">
        <v>2</v>
      </c>
      <c r="B220" s="222">
        <v>6860.5</v>
      </c>
      <c r="C220" s="222">
        <v>0</v>
      </c>
      <c r="D220" s="222">
        <v>0</v>
      </c>
      <c r="E220" s="222">
        <v>0</v>
      </c>
      <c r="F220" s="222">
        <v>0</v>
      </c>
      <c r="G220" s="222">
        <v>0</v>
      </c>
      <c r="H220" s="222">
        <v>0</v>
      </c>
      <c r="I220" s="222">
        <f t="shared" si="19"/>
        <v>6860.5</v>
      </c>
      <c r="J220" s="487"/>
    </row>
    <row r="221" spans="1:42" hidden="1" x14ac:dyDescent="0.25">
      <c r="A221" s="69" t="s">
        <v>3</v>
      </c>
      <c r="B221" s="222">
        <v>0</v>
      </c>
      <c r="C221" s="222">
        <v>0</v>
      </c>
      <c r="D221" s="222">
        <v>0</v>
      </c>
      <c r="E221" s="222">
        <v>0</v>
      </c>
      <c r="F221" s="222">
        <v>0</v>
      </c>
      <c r="G221" s="222">
        <v>0</v>
      </c>
      <c r="H221" s="222">
        <v>0</v>
      </c>
      <c r="I221" s="222">
        <f t="shared" si="19"/>
        <v>0</v>
      </c>
      <c r="J221" s="488"/>
    </row>
    <row r="222" spans="1:42" s="18" customFormat="1" ht="20.100000000000001" customHeight="1" x14ac:dyDescent="0.25">
      <c r="A222" s="481" t="s">
        <v>345</v>
      </c>
      <c r="B222" s="482"/>
      <c r="C222" s="482"/>
      <c r="D222" s="482"/>
      <c r="E222" s="482"/>
      <c r="F222" s="482"/>
      <c r="G222" s="482"/>
      <c r="H222" s="482"/>
      <c r="I222" s="482"/>
      <c r="J222" s="483"/>
      <c r="K222" s="194"/>
      <c r="L222" s="194"/>
      <c r="M222" s="194"/>
      <c r="N222" s="194"/>
      <c r="O222" s="194"/>
      <c r="P222" s="194"/>
      <c r="Q222" s="194"/>
      <c r="R222" s="194"/>
      <c r="S222" s="194"/>
      <c r="T222" s="194"/>
      <c r="U222" s="194"/>
      <c r="V222" s="194"/>
      <c r="W222" s="194"/>
      <c r="X222" s="194"/>
      <c r="Y222" s="194"/>
      <c r="Z222" s="194"/>
      <c r="AA222" s="194"/>
      <c r="AB222" s="194"/>
      <c r="AC222" s="194"/>
      <c r="AD222" s="194"/>
      <c r="AE222" s="194"/>
      <c r="AF222" s="194"/>
      <c r="AG222" s="194"/>
      <c r="AH222" s="194"/>
      <c r="AI222" s="194"/>
      <c r="AJ222" s="194"/>
      <c r="AK222" s="194"/>
      <c r="AL222" s="194"/>
      <c r="AM222" s="194"/>
      <c r="AN222" s="194"/>
      <c r="AO222" s="194"/>
      <c r="AP222" s="194"/>
    </row>
    <row r="223" spans="1:42" s="8" customFormat="1" ht="20.100000000000001" customHeight="1" x14ac:dyDescent="0.25">
      <c r="A223" s="517" t="s">
        <v>418</v>
      </c>
      <c r="B223" s="518"/>
      <c r="C223" s="518"/>
      <c r="D223" s="518"/>
      <c r="E223" s="518"/>
      <c r="F223" s="518"/>
      <c r="G223" s="518"/>
      <c r="H223" s="518"/>
      <c r="I223" s="518"/>
      <c r="J223" s="519"/>
      <c r="K223" s="50"/>
      <c r="L223" s="50"/>
      <c r="M223" s="50"/>
      <c r="N223" s="50"/>
      <c r="O223" s="50"/>
      <c r="P223" s="50"/>
      <c r="Q223" s="50"/>
      <c r="R223" s="50"/>
      <c r="S223" s="50"/>
      <c r="T223" s="50"/>
      <c r="U223" s="50"/>
      <c r="V223" s="50"/>
      <c r="W223" s="50"/>
      <c r="X223" s="50"/>
      <c r="Y223" s="50"/>
      <c r="Z223" s="50"/>
      <c r="AA223" s="50"/>
      <c r="AB223" s="50"/>
      <c r="AC223" s="50"/>
      <c r="AD223" s="50"/>
      <c r="AE223" s="50"/>
      <c r="AF223" s="50"/>
      <c r="AG223" s="50"/>
      <c r="AH223" s="50"/>
      <c r="AI223" s="50"/>
      <c r="AJ223" s="50"/>
      <c r="AK223" s="50"/>
      <c r="AL223" s="50"/>
      <c r="AM223" s="50"/>
      <c r="AN223" s="50"/>
      <c r="AO223" s="50"/>
      <c r="AP223" s="50"/>
    </row>
    <row r="224" spans="1:42" s="19" customFormat="1" ht="20.100000000000001" customHeight="1" x14ac:dyDescent="0.25">
      <c r="A224" s="468" t="s">
        <v>234</v>
      </c>
      <c r="B224" s="469"/>
      <c r="C224" s="469"/>
      <c r="D224" s="469"/>
      <c r="E224" s="469"/>
      <c r="F224" s="469"/>
      <c r="G224" s="469"/>
      <c r="H224" s="469"/>
      <c r="I224" s="469"/>
      <c r="J224" s="470"/>
      <c r="K224" s="195"/>
      <c r="L224" s="195"/>
      <c r="M224" s="195"/>
      <c r="N224" s="195"/>
      <c r="O224" s="195"/>
      <c r="P224" s="195"/>
      <c r="Q224" s="195"/>
      <c r="R224" s="195"/>
      <c r="S224" s="195"/>
      <c r="T224" s="195"/>
      <c r="U224" s="195"/>
      <c r="V224" s="195"/>
      <c r="W224" s="195"/>
      <c r="X224" s="195"/>
      <c r="Y224" s="195"/>
      <c r="Z224" s="195"/>
      <c r="AA224" s="195"/>
      <c r="AB224" s="195"/>
      <c r="AC224" s="195"/>
      <c r="AD224" s="195"/>
      <c r="AE224" s="195"/>
      <c r="AF224" s="195"/>
      <c r="AG224" s="195"/>
      <c r="AH224" s="195"/>
      <c r="AI224" s="195"/>
      <c r="AJ224" s="195"/>
      <c r="AK224" s="195"/>
      <c r="AL224" s="195"/>
      <c r="AM224" s="195"/>
      <c r="AN224" s="195"/>
      <c r="AO224" s="195"/>
      <c r="AP224" s="195"/>
    </row>
    <row r="225" spans="1:42" s="8" customFormat="1" ht="21.75" customHeight="1" x14ac:dyDescent="0.25">
      <c r="A225" s="517" t="s">
        <v>327</v>
      </c>
      <c r="B225" s="518"/>
      <c r="C225" s="518"/>
      <c r="D225" s="518"/>
      <c r="E225" s="518"/>
      <c r="F225" s="518"/>
      <c r="G225" s="518"/>
      <c r="H225" s="518"/>
      <c r="I225" s="518"/>
      <c r="J225" s="519"/>
      <c r="K225" s="50"/>
      <c r="L225" s="50"/>
      <c r="M225" s="50"/>
      <c r="N225" s="50"/>
      <c r="O225" s="50"/>
      <c r="P225" s="50"/>
      <c r="Q225" s="50"/>
      <c r="R225" s="50"/>
      <c r="S225" s="50"/>
      <c r="T225" s="50"/>
      <c r="U225" s="50"/>
      <c r="V225" s="50"/>
      <c r="W225" s="50"/>
      <c r="X225" s="50"/>
      <c r="Y225" s="50"/>
      <c r="Z225" s="50"/>
      <c r="AA225" s="50"/>
      <c r="AB225" s="50"/>
      <c r="AC225" s="50"/>
      <c r="AD225" s="50"/>
      <c r="AE225" s="50"/>
      <c r="AF225" s="50"/>
      <c r="AG225" s="50"/>
      <c r="AH225" s="50"/>
      <c r="AI225" s="50"/>
      <c r="AJ225" s="50"/>
      <c r="AK225" s="50"/>
      <c r="AL225" s="50"/>
      <c r="AM225" s="50"/>
      <c r="AN225" s="50"/>
      <c r="AO225" s="50"/>
      <c r="AP225" s="50"/>
    </row>
    <row r="226" spans="1:42" s="5" customFormat="1" ht="20.100000000000001" hidden="1" customHeight="1" x14ac:dyDescent="0.25">
      <c r="A226" s="393" t="s">
        <v>157</v>
      </c>
      <c r="B226" s="394"/>
      <c r="C226" s="394"/>
      <c r="D226" s="394"/>
      <c r="E226" s="394"/>
      <c r="F226" s="394"/>
      <c r="G226" s="394"/>
      <c r="H226" s="394"/>
      <c r="I226" s="394"/>
      <c r="J226" s="395"/>
      <c r="K226" s="211"/>
      <c r="L226" s="211"/>
      <c r="M226" s="211"/>
      <c r="N226" s="211"/>
      <c r="O226" s="211"/>
      <c r="P226" s="211"/>
      <c r="Q226" s="211"/>
      <c r="R226" s="211"/>
      <c r="S226" s="211"/>
      <c r="T226" s="211"/>
      <c r="U226" s="211"/>
      <c r="V226" s="211"/>
      <c r="W226" s="211"/>
      <c r="X226" s="211"/>
      <c r="Y226" s="211"/>
      <c r="Z226" s="211"/>
      <c r="AA226" s="211"/>
      <c r="AB226" s="211"/>
      <c r="AC226" s="211"/>
      <c r="AD226" s="211"/>
      <c r="AE226" s="211"/>
      <c r="AF226" s="211"/>
      <c r="AG226" s="211"/>
      <c r="AH226" s="211"/>
      <c r="AI226" s="211"/>
      <c r="AJ226" s="211"/>
      <c r="AK226" s="211"/>
      <c r="AL226" s="211"/>
      <c r="AM226" s="211"/>
      <c r="AN226" s="211"/>
      <c r="AO226" s="211"/>
      <c r="AP226" s="211"/>
    </row>
    <row r="227" spans="1:42" s="5" customFormat="1" ht="20.100000000000001" hidden="1" customHeight="1" x14ac:dyDescent="0.25">
      <c r="A227" s="377" t="s">
        <v>328</v>
      </c>
      <c r="B227" s="399"/>
      <c r="C227" s="399"/>
      <c r="D227" s="399"/>
      <c r="E227" s="399"/>
      <c r="F227" s="399"/>
      <c r="G227" s="399"/>
      <c r="H227" s="399"/>
      <c r="I227" s="399"/>
      <c r="J227" s="400"/>
      <c r="K227" s="211"/>
      <c r="L227" s="211"/>
      <c r="M227" s="211"/>
      <c r="N227" s="211"/>
      <c r="O227" s="211"/>
      <c r="P227" s="211"/>
      <c r="Q227" s="211"/>
      <c r="R227" s="211"/>
      <c r="S227" s="211"/>
      <c r="T227" s="211"/>
      <c r="U227" s="211"/>
      <c r="V227" s="211"/>
      <c r="W227" s="211"/>
      <c r="X227" s="211"/>
      <c r="Y227" s="211"/>
      <c r="Z227" s="211"/>
      <c r="AA227" s="211"/>
      <c r="AB227" s="211"/>
      <c r="AC227" s="211"/>
      <c r="AD227" s="211"/>
      <c r="AE227" s="211"/>
      <c r="AF227" s="211"/>
      <c r="AG227" s="211"/>
      <c r="AH227" s="211"/>
      <c r="AI227" s="211"/>
      <c r="AJ227" s="211"/>
      <c r="AK227" s="211"/>
      <c r="AL227" s="211"/>
      <c r="AM227" s="211"/>
      <c r="AN227" s="211"/>
      <c r="AO227" s="211"/>
      <c r="AP227" s="211"/>
    </row>
    <row r="228" spans="1:42" ht="20.100000000000001" hidden="1" customHeight="1" x14ac:dyDescent="0.25">
      <c r="A228" s="476" t="s">
        <v>119</v>
      </c>
      <c r="B228" s="477"/>
      <c r="C228" s="477"/>
      <c r="D228" s="477"/>
      <c r="E228" s="477"/>
      <c r="F228" s="477"/>
      <c r="G228" s="477"/>
      <c r="H228" s="477"/>
      <c r="I228" s="477"/>
      <c r="J228" s="486"/>
    </row>
    <row r="229" spans="1:42" s="43" customFormat="1" x14ac:dyDescent="0.25">
      <c r="A229" s="403" t="s">
        <v>277</v>
      </c>
      <c r="B229" s="404"/>
      <c r="C229" s="404"/>
      <c r="D229" s="404"/>
      <c r="E229" s="404"/>
      <c r="F229" s="404"/>
      <c r="G229" s="404"/>
      <c r="H229" s="404"/>
      <c r="I229" s="404"/>
      <c r="J229" s="405"/>
    </row>
    <row r="230" spans="1:42" s="45" customFormat="1" x14ac:dyDescent="0.25">
      <c r="A230" s="406" t="s">
        <v>111</v>
      </c>
      <c r="B230" s="406"/>
      <c r="C230" s="406"/>
      <c r="D230" s="406"/>
      <c r="E230" s="406"/>
      <c r="F230" s="406"/>
      <c r="G230" s="406"/>
      <c r="H230" s="406"/>
      <c r="I230" s="406"/>
      <c r="J230" s="407"/>
      <c r="K230" s="204"/>
      <c r="L230" s="204"/>
      <c r="M230" s="204"/>
      <c r="N230" s="204"/>
      <c r="O230" s="204"/>
      <c r="P230" s="204"/>
      <c r="Q230" s="204"/>
      <c r="R230" s="204"/>
      <c r="S230" s="204"/>
      <c r="T230" s="204"/>
      <c r="U230" s="204"/>
      <c r="V230" s="204"/>
      <c r="W230" s="204"/>
      <c r="X230" s="204"/>
      <c r="Y230" s="204"/>
      <c r="Z230" s="204"/>
      <c r="AA230" s="204"/>
      <c r="AB230" s="204"/>
      <c r="AC230" s="204"/>
      <c r="AD230" s="204"/>
      <c r="AE230" s="204"/>
      <c r="AF230" s="204"/>
      <c r="AG230" s="204"/>
      <c r="AH230" s="204"/>
      <c r="AI230" s="204"/>
      <c r="AJ230" s="204"/>
      <c r="AK230" s="204"/>
      <c r="AL230" s="204"/>
      <c r="AM230" s="204"/>
      <c r="AN230" s="204"/>
      <c r="AO230" s="204"/>
      <c r="AP230" s="204"/>
    </row>
    <row r="231" spans="1:42" s="45" customFormat="1" x14ac:dyDescent="0.25">
      <c r="A231" s="449" t="s">
        <v>26</v>
      </c>
      <c r="B231" s="406"/>
      <c r="C231" s="406"/>
      <c r="D231" s="406"/>
      <c r="E231" s="406"/>
      <c r="F231" s="406"/>
      <c r="G231" s="406"/>
      <c r="H231" s="406"/>
      <c r="I231" s="406"/>
      <c r="J231" s="407"/>
      <c r="K231" s="204"/>
      <c r="L231" s="204"/>
      <c r="M231" s="204"/>
      <c r="N231" s="204"/>
      <c r="O231" s="204"/>
      <c r="P231" s="204"/>
      <c r="Q231" s="204"/>
      <c r="R231" s="204"/>
      <c r="S231" s="204"/>
      <c r="T231" s="204"/>
      <c r="U231" s="204"/>
      <c r="V231" s="204"/>
      <c r="W231" s="204"/>
      <c r="X231" s="204"/>
      <c r="Y231" s="204"/>
      <c r="Z231" s="204"/>
      <c r="AA231" s="204"/>
      <c r="AB231" s="204"/>
      <c r="AC231" s="204"/>
      <c r="AD231" s="204"/>
      <c r="AE231" s="204"/>
      <c r="AF231" s="204"/>
      <c r="AG231" s="204"/>
      <c r="AH231" s="204"/>
      <c r="AI231" s="204"/>
      <c r="AJ231" s="204"/>
      <c r="AK231" s="204"/>
      <c r="AL231" s="204"/>
      <c r="AM231" s="204"/>
      <c r="AN231" s="204"/>
      <c r="AO231" s="204"/>
      <c r="AP231" s="204"/>
    </row>
    <row r="232" spans="1:42" s="147" customFormat="1" x14ac:dyDescent="0.25">
      <c r="A232" s="430" t="s">
        <v>176</v>
      </c>
      <c r="B232" s="431"/>
      <c r="C232" s="431"/>
      <c r="D232" s="431"/>
      <c r="E232" s="431"/>
      <c r="F232" s="431"/>
      <c r="G232" s="431"/>
      <c r="H232" s="431"/>
      <c r="I232" s="431"/>
      <c r="J232" s="432"/>
      <c r="K232" s="212"/>
      <c r="L232" s="212"/>
      <c r="M232" s="212"/>
      <c r="N232" s="212"/>
      <c r="O232" s="212"/>
      <c r="P232" s="212"/>
      <c r="Q232" s="212"/>
      <c r="R232" s="212"/>
      <c r="S232" s="212"/>
      <c r="T232" s="212"/>
      <c r="U232" s="212"/>
      <c r="V232" s="212"/>
      <c r="W232" s="212"/>
      <c r="X232" s="212"/>
      <c r="Y232" s="212"/>
      <c r="Z232" s="212"/>
      <c r="AA232" s="212"/>
      <c r="AB232" s="212"/>
      <c r="AC232" s="212"/>
      <c r="AD232" s="212"/>
      <c r="AE232" s="212"/>
      <c r="AF232" s="212"/>
      <c r="AG232" s="212"/>
      <c r="AH232" s="212"/>
      <c r="AI232" s="212"/>
      <c r="AJ232" s="212"/>
      <c r="AK232" s="212"/>
      <c r="AL232" s="212"/>
      <c r="AM232" s="212"/>
      <c r="AN232" s="212"/>
      <c r="AO232" s="212"/>
      <c r="AP232" s="212"/>
    </row>
    <row r="233" spans="1:42" hidden="1" x14ac:dyDescent="0.25">
      <c r="A233" s="476" t="s">
        <v>119</v>
      </c>
      <c r="B233" s="477"/>
      <c r="C233" s="477"/>
      <c r="D233" s="477"/>
      <c r="E233" s="477"/>
      <c r="F233" s="477"/>
      <c r="G233" s="477"/>
      <c r="H233" s="477"/>
      <c r="I233" s="477"/>
      <c r="J233" s="486"/>
    </row>
    <row r="234" spans="1:42" ht="135" hidden="1" customHeight="1" x14ac:dyDescent="0.25">
      <c r="A234" s="167" t="s">
        <v>62</v>
      </c>
      <c r="B234" s="221">
        <f>SUM(B235:B238)</f>
        <v>5000</v>
      </c>
      <c r="C234" s="221">
        <f>SUM(C235:C238)</f>
        <v>1213.2</v>
      </c>
      <c r="D234" s="221">
        <f>C234/B234*100</f>
        <v>24.264000000000003</v>
      </c>
      <c r="E234" s="221">
        <f>SUM(E235:E238)</f>
        <v>1213.2</v>
      </c>
      <c r="F234" s="221">
        <f>E234/B234*100</f>
        <v>24.264000000000003</v>
      </c>
      <c r="G234" s="221">
        <f>SUM(G235:G238)</f>
        <v>1213.2</v>
      </c>
      <c r="H234" s="221">
        <f>G234/B234*100</f>
        <v>24.264000000000003</v>
      </c>
      <c r="I234" s="221">
        <f>B234-G234</f>
        <v>3786.8</v>
      </c>
      <c r="J234" s="478" t="s">
        <v>442</v>
      </c>
    </row>
    <row r="235" spans="1:42" ht="27.75" hidden="1" customHeight="1" x14ac:dyDescent="0.25">
      <c r="A235" s="73" t="s">
        <v>0</v>
      </c>
      <c r="B235" s="221">
        <v>0</v>
      </c>
      <c r="C235" s="221">
        <v>0</v>
      </c>
      <c r="D235" s="221">
        <v>0</v>
      </c>
      <c r="E235" s="221">
        <v>0</v>
      </c>
      <c r="F235" s="221">
        <v>0</v>
      </c>
      <c r="G235" s="221">
        <v>0</v>
      </c>
      <c r="H235" s="221">
        <v>0</v>
      </c>
      <c r="I235" s="221">
        <f>B235-G235</f>
        <v>0</v>
      </c>
      <c r="J235" s="487"/>
    </row>
    <row r="236" spans="1:42" ht="27.75" hidden="1" customHeight="1" x14ac:dyDescent="0.25">
      <c r="A236" s="76" t="s">
        <v>1</v>
      </c>
      <c r="B236" s="221">
        <v>5000</v>
      </c>
      <c r="C236" s="221">
        <v>1213.2</v>
      </c>
      <c r="D236" s="221">
        <f>C236/B236*100</f>
        <v>24.264000000000003</v>
      </c>
      <c r="E236" s="221">
        <v>1213.2</v>
      </c>
      <c r="F236" s="221">
        <f>E236/B236*100</f>
        <v>24.264000000000003</v>
      </c>
      <c r="G236" s="221">
        <v>1213.2</v>
      </c>
      <c r="H236" s="221">
        <f>G236/B236*100</f>
        <v>24.264000000000003</v>
      </c>
      <c r="I236" s="221">
        <f>B236-G236</f>
        <v>3786.8</v>
      </c>
      <c r="J236" s="487"/>
    </row>
    <row r="237" spans="1:42" ht="27.75" hidden="1" customHeight="1" x14ac:dyDescent="0.25">
      <c r="A237" s="77" t="s">
        <v>2</v>
      </c>
      <c r="B237" s="256">
        <v>0</v>
      </c>
      <c r="C237" s="256">
        <v>0</v>
      </c>
      <c r="D237" s="222">
        <v>0</v>
      </c>
      <c r="E237" s="256">
        <v>0</v>
      </c>
      <c r="F237" s="222">
        <v>0</v>
      </c>
      <c r="G237" s="256">
        <v>0</v>
      </c>
      <c r="H237" s="222">
        <v>0</v>
      </c>
      <c r="I237" s="256">
        <f>B237-G237</f>
        <v>0</v>
      </c>
      <c r="J237" s="487"/>
    </row>
    <row r="238" spans="1:42" ht="27.75" hidden="1" customHeight="1" x14ac:dyDescent="0.25">
      <c r="A238" s="60" t="s">
        <v>3</v>
      </c>
      <c r="B238" s="222">
        <v>0</v>
      </c>
      <c r="C238" s="222">
        <v>0</v>
      </c>
      <c r="D238" s="222">
        <v>0</v>
      </c>
      <c r="E238" s="222">
        <v>0</v>
      </c>
      <c r="F238" s="222">
        <v>0</v>
      </c>
      <c r="G238" s="222">
        <v>0</v>
      </c>
      <c r="H238" s="222">
        <v>0</v>
      </c>
      <c r="I238" s="222">
        <f>B238-G238</f>
        <v>0</v>
      </c>
      <c r="J238" s="488"/>
    </row>
    <row r="239" spans="1:42" ht="18.75" customHeight="1" x14ac:dyDescent="0.25">
      <c r="A239" s="481" t="s">
        <v>429</v>
      </c>
      <c r="B239" s="482"/>
      <c r="C239" s="482"/>
      <c r="D239" s="482"/>
      <c r="E239" s="482"/>
      <c r="F239" s="482"/>
      <c r="G239" s="482"/>
      <c r="H239" s="482"/>
      <c r="I239" s="482"/>
      <c r="J239" s="483"/>
    </row>
    <row r="240" spans="1:42" s="8" customFormat="1" ht="20.100000000000001" customHeight="1" x14ac:dyDescent="0.25">
      <c r="A240" s="517" t="s">
        <v>430</v>
      </c>
      <c r="B240" s="518"/>
      <c r="C240" s="518"/>
      <c r="D240" s="518"/>
      <c r="E240" s="518"/>
      <c r="F240" s="518"/>
      <c r="G240" s="518"/>
      <c r="H240" s="518"/>
      <c r="I240" s="518"/>
      <c r="J240" s="519"/>
      <c r="K240" s="50"/>
      <c r="L240" s="50"/>
      <c r="M240" s="50"/>
      <c r="N240" s="50"/>
      <c r="O240" s="50"/>
      <c r="P240" s="50"/>
      <c r="Q240" s="50"/>
      <c r="R240" s="50"/>
      <c r="S240" s="50"/>
      <c r="T240" s="50"/>
      <c r="U240" s="50"/>
      <c r="V240" s="50"/>
      <c r="W240" s="50"/>
      <c r="X240" s="50"/>
      <c r="Y240" s="50"/>
      <c r="Z240" s="50"/>
      <c r="AA240" s="50"/>
      <c r="AB240" s="50"/>
      <c r="AC240" s="50"/>
      <c r="AD240" s="50"/>
      <c r="AE240" s="50"/>
      <c r="AF240" s="50"/>
      <c r="AG240" s="50"/>
      <c r="AH240" s="50"/>
      <c r="AI240" s="50"/>
      <c r="AJ240" s="50"/>
      <c r="AK240" s="50"/>
      <c r="AL240" s="50"/>
      <c r="AM240" s="50"/>
      <c r="AN240" s="50"/>
      <c r="AO240" s="50"/>
      <c r="AP240" s="50"/>
    </row>
    <row r="241" spans="1:42" ht="18.75" customHeight="1" x14ac:dyDescent="0.25">
      <c r="A241" s="403" t="s">
        <v>208</v>
      </c>
      <c r="B241" s="404"/>
      <c r="C241" s="404"/>
      <c r="D241" s="404"/>
      <c r="E241" s="404"/>
      <c r="F241" s="404"/>
      <c r="G241" s="404"/>
      <c r="H241" s="404"/>
      <c r="I241" s="404"/>
      <c r="J241" s="405"/>
      <c r="K241" s="255" t="s">
        <v>384</v>
      </c>
    </row>
    <row r="242" spans="1:42" ht="43.5" customHeight="1" x14ac:dyDescent="0.25">
      <c r="A242" s="403" t="s">
        <v>431</v>
      </c>
      <c r="B242" s="404"/>
      <c r="C242" s="404"/>
      <c r="D242" s="404"/>
      <c r="E242" s="404"/>
      <c r="F242" s="404"/>
      <c r="G242" s="404"/>
      <c r="H242" s="404"/>
      <c r="I242" s="404"/>
      <c r="J242" s="405"/>
    </row>
    <row r="243" spans="1:42" ht="18.75" customHeight="1" x14ac:dyDescent="0.25">
      <c r="A243" s="403" t="s">
        <v>390</v>
      </c>
      <c r="B243" s="404"/>
      <c r="C243" s="404"/>
      <c r="D243" s="404"/>
      <c r="E243" s="404"/>
      <c r="F243" s="404"/>
      <c r="G243" s="404"/>
      <c r="H243" s="404"/>
      <c r="I243" s="404"/>
      <c r="J243" s="405"/>
    </row>
    <row r="244" spans="1:42" ht="18.75" customHeight="1" x14ac:dyDescent="0.25">
      <c r="A244" s="468" t="s">
        <v>432</v>
      </c>
      <c r="B244" s="469"/>
      <c r="C244" s="469"/>
      <c r="D244" s="469"/>
      <c r="E244" s="469"/>
      <c r="F244" s="469"/>
      <c r="G244" s="469"/>
      <c r="H244" s="469"/>
      <c r="I244" s="469"/>
      <c r="J244" s="470"/>
    </row>
    <row r="245" spans="1:42" ht="18.75" customHeight="1" x14ac:dyDescent="0.25">
      <c r="A245" s="517" t="s">
        <v>433</v>
      </c>
      <c r="B245" s="518"/>
      <c r="C245" s="518"/>
      <c r="D245" s="518"/>
      <c r="E245" s="518"/>
      <c r="F245" s="518"/>
      <c r="G245" s="518"/>
      <c r="H245" s="518"/>
      <c r="I245" s="518"/>
      <c r="J245" s="519"/>
    </row>
    <row r="246" spans="1:42" ht="18.75" hidden="1" customHeight="1" x14ac:dyDescent="0.25">
      <c r="A246" s="393" t="s">
        <v>391</v>
      </c>
      <c r="B246" s="394"/>
      <c r="C246" s="394"/>
      <c r="D246" s="394"/>
      <c r="E246" s="394"/>
      <c r="F246" s="394"/>
      <c r="G246" s="394"/>
      <c r="H246" s="394"/>
      <c r="I246" s="394"/>
      <c r="J246" s="395"/>
    </row>
    <row r="247" spans="1:42" ht="18.75" hidden="1" customHeight="1" x14ac:dyDescent="0.25">
      <c r="A247" s="420" t="s">
        <v>392</v>
      </c>
      <c r="B247" s="421"/>
      <c r="C247" s="421"/>
      <c r="D247" s="421"/>
      <c r="E247" s="421"/>
      <c r="F247" s="421"/>
      <c r="G247" s="421"/>
      <c r="H247" s="421"/>
      <c r="I247" s="421"/>
      <c r="J247" s="422"/>
    </row>
    <row r="248" spans="1:42" ht="75" hidden="1" customHeight="1" x14ac:dyDescent="0.25">
      <c r="A248" s="167" t="s">
        <v>393</v>
      </c>
      <c r="B248" s="266">
        <f>B249+B250+B251</f>
        <v>3053.8326200000001</v>
      </c>
      <c r="C248" s="266">
        <f>C249+C250+C251</f>
        <v>0</v>
      </c>
      <c r="D248" s="266">
        <f>C248/B248*100</f>
        <v>0</v>
      </c>
      <c r="E248" s="266">
        <f>E249+E250+E251</f>
        <v>0</v>
      </c>
      <c r="F248" s="266">
        <f>E248/B248*100</f>
        <v>0</v>
      </c>
      <c r="G248" s="266">
        <f>G249+G250+G251</f>
        <v>0</v>
      </c>
      <c r="H248" s="266">
        <f>G248/B248*100</f>
        <v>0</v>
      </c>
      <c r="I248" s="266">
        <f>B248-G248</f>
        <v>3053.8326200000001</v>
      </c>
      <c r="J248" s="521" t="s">
        <v>434</v>
      </c>
    </row>
    <row r="249" spans="1:42" ht="19.5" hidden="1" x14ac:dyDescent="0.25">
      <c r="A249" s="73" t="s">
        <v>0</v>
      </c>
      <c r="B249" s="266">
        <v>1707.6</v>
      </c>
      <c r="C249" s="266">
        <v>0</v>
      </c>
      <c r="D249" s="266">
        <f t="shared" ref="D249" si="20">C249/B249*100</f>
        <v>0</v>
      </c>
      <c r="E249" s="266">
        <v>0</v>
      </c>
      <c r="F249" s="266">
        <f t="shared" ref="F249" si="21">E249/B249*100</f>
        <v>0</v>
      </c>
      <c r="G249" s="266">
        <v>0</v>
      </c>
      <c r="H249" s="266">
        <f t="shared" ref="H249" si="22">G249/B249*100</f>
        <v>0</v>
      </c>
      <c r="I249" s="266">
        <f>B249-G249</f>
        <v>1707.6</v>
      </c>
      <c r="J249" s="522"/>
    </row>
    <row r="250" spans="1:42" ht="19.5" hidden="1" x14ac:dyDescent="0.25">
      <c r="A250" s="73" t="s">
        <v>1</v>
      </c>
      <c r="B250" s="266">
        <v>1103.2</v>
      </c>
      <c r="C250" s="266">
        <v>0</v>
      </c>
      <c r="D250" s="266">
        <v>0</v>
      </c>
      <c r="E250" s="266">
        <v>0</v>
      </c>
      <c r="F250" s="266">
        <v>0</v>
      </c>
      <c r="G250" s="266">
        <v>0</v>
      </c>
      <c r="H250" s="266">
        <v>0</v>
      </c>
      <c r="I250" s="266">
        <f>B250-G250</f>
        <v>1103.2</v>
      </c>
      <c r="J250" s="522"/>
    </row>
    <row r="251" spans="1:42" hidden="1" x14ac:dyDescent="0.25">
      <c r="A251" s="245" t="s">
        <v>2</v>
      </c>
      <c r="B251" s="267">
        <v>243.03262000000001</v>
      </c>
      <c r="C251" s="267">
        <v>0</v>
      </c>
      <c r="D251" s="267">
        <f t="shared" ref="D251" si="23">C251/B251*100</f>
        <v>0</v>
      </c>
      <c r="E251" s="267">
        <v>0</v>
      </c>
      <c r="F251" s="267">
        <f t="shared" ref="F251" si="24">E251/B251*100</f>
        <v>0</v>
      </c>
      <c r="G251" s="267">
        <v>0</v>
      </c>
      <c r="H251" s="267">
        <f t="shared" ref="H251" si="25">G251/B251*100</f>
        <v>0</v>
      </c>
      <c r="I251" s="267">
        <f>B251-G251</f>
        <v>243.03262000000001</v>
      </c>
      <c r="J251" s="522"/>
    </row>
    <row r="252" spans="1:42" s="18" customFormat="1" ht="20.100000000000001" customHeight="1" x14ac:dyDescent="0.25">
      <c r="A252" s="481" t="s">
        <v>427</v>
      </c>
      <c r="B252" s="482"/>
      <c r="C252" s="482"/>
      <c r="D252" s="482"/>
      <c r="E252" s="482"/>
      <c r="F252" s="482"/>
      <c r="G252" s="482"/>
      <c r="H252" s="482"/>
      <c r="I252" s="482"/>
      <c r="J252" s="483"/>
      <c r="K252" s="194"/>
      <c r="L252" s="194"/>
      <c r="M252" s="194"/>
      <c r="N252" s="194"/>
      <c r="O252" s="194"/>
      <c r="P252" s="194"/>
      <c r="Q252" s="194"/>
      <c r="R252" s="194"/>
      <c r="S252" s="194"/>
      <c r="T252" s="194"/>
      <c r="U252" s="194"/>
      <c r="V252" s="194"/>
      <c r="W252" s="194"/>
      <c r="X252" s="194"/>
      <c r="Y252" s="194"/>
      <c r="Z252" s="194"/>
      <c r="AA252" s="194"/>
      <c r="AB252" s="194"/>
      <c r="AC252" s="194"/>
      <c r="AD252" s="194"/>
      <c r="AE252" s="194"/>
      <c r="AF252" s="194"/>
      <c r="AG252" s="194"/>
      <c r="AH252" s="194"/>
      <c r="AI252" s="194"/>
      <c r="AJ252" s="194"/>
      <c r="AK252" s="194"/>
      <c r="AL252" s="194"/>
      <c r="AM252" s="194"/>
      <c r="AN252" s="194"/>
      <c r="AO252" s="194"/>
      <c r="AP252" s="194"/>
    </row>
    <row r="253" spans="1:42" s="8" customFormat="1" ht="20.100000000000001" customHeight="1" x14ac:dyDescent="0.25">
      <c r="A253" s="517" t="s">
        <v>428</v>
      </c>
      <c r="B253" s="518"/>
      <c r="C253" s="518"/>
      <c r="D253" s="518"/>
      <c r="E253" s="518"/>
      <c r="F253" s="518"/>
      <c r="G253" s="518"/>
      <c r="H253" s="518"/>
      <c r="I253" s="518"/>
      <c r="J253" s="519"/>
      <c r="K253" s="50"/>
      <c r="L253" s="50"/>
      <c r="M253" s="50"/>
      <c r="N253" s="50"/>
      <c r="O253" s="50"/>
      <c r="P253" s="50"/>
      <c r="Q253" s="50"/>
      <c r="R253" s="50"/>
      <c r="S253" s="50"/>
      <c r="T253" s="50"/>
      <c r="U253" s="50"/>
      <c r="V253" s="50"/>
      <c r="W253" s="50"/>
      <c r="X253" s="50"/>
      <c r="Y253" s="50"/>
      <c r="Z253" s="50"/>
      <c r="AA253" s="50"/>
      <c r="AB253" s="50"/>
      <c r="AC253" s="50"/>
      <c r="AD253" s="50"/>
      <c r="AE253" s="50"/>
      <c r="AF253" s="50"/>
      <c r="AG253" s="50"/>
      <c r="AH253" s="50"/>
      <c r="AI253" s="50"/>
      <c r="AJ253" s="50"/>
      <c r="AK253" s="50"/>
      <c r="AL253" s="50"/>
      <c r="AM253" s="50"/>
      <c r="AN253" s="50"/>
      <c r="AO253" s="50"/>
      <c r="AP253" s="50"/>
    </row>
    <row r="254" spans="1:42" s="19" customFormat="1" ht="20.100000000000001" customHeight="1" x14ac:dyDescent="0.25">
      <c r="A254" s="468" t="s">
        <v>419</v>
      </c>
      <c r="B254" s="469"/>
      <c r="C254" s="469"/>
      <c r="D254" s="469"/>
      <c r="E254" s="469"/>
      <c r="F254" s="469"/>
      <c r="G254" s="469"/>
      <c r="H254" s="469"/>
      <c r="I254" s="469"/>
      <c r="J254" s="470"/>
      <c r="K254" s="195"/>
      <c r="L254" s="195"/>
      <c r="M254" s="195"/>
      <c r="N254" s="195"/>
      <c r="O254" s="195"/>
      <c r="P254" s="195"/>
      <c r="Q254" s="195"/>
      <c r="R254" s="195"/>
      <c r="S254" s="195"/>
      <c r="T254" s="195"/>
      <c r="U254" s="195"/>
      <c r="V254" s="195"/>
      <c r="W254" s="195"/>
      <c r="X254" s="195"/>
      <c r="Y254" s="195"/>
      <c r="Z254" s="195"/>
      <c r="AA254" s="195"/>
      <c r="AB254" s="195"/>
      <c r="AC254" s="195"/>
      <c r="AD254" s="195"/>
      <c r="AE254" s="195"/>
      <c r="AF254" s="195"/>
      <c r="AG254" s="195"/>
      <c r="AH254" s="195"/>
      <c r="AI254" s="195"/>
      <c r="AJ254" s="195"/>
      <c r="AK254" s="195"/>
      <c r="AL254" s="195"/>
      <c r="AM254" s="195"/>
      <c r="AN254" s="195"/>
      <c r="AO254" s="195"/>
      <c r="AP254" s="195"/>
    </row>
    <row r="255" spans="1:42" s="8" customFormat="1" ht="21.75" customHeight="1" x14ac:dyDescent="0.25">
      <c r="A255" s="517" t="s">
        <v>420</v>
      </c>
      <c r="B255" s="518"/>
      <c r="C255" s="518"/>
      <c r="D255" s="518"/>
      <c r="E255" s="518"/>
      <c r="F255" s="518"/>
      <c r="G255" s="518"/>
      <c r="H255" s="518"/>
      <c r="I255" s="518"/>
      <c r="J255" s="519"/>
      <c r="K255" s="50"/>
      <c r="L255" s="50"/>
      <c r="M255" s="50"/>
      <c r="N255" s="50"/>
      <c r="O255" s="50"/>
      <c r="P255" s="50"/>
      <c r="Q255" s="50"/>
      <c r="R255" s="50"/>
      <c r="S255" s="50"/>
      <c r="T255" s="50"/>
      <c r="U255" s="50"/>
      <c r="V255" s="50"/>
      <c r="W255" s="50"/>
      <c r="X255" s="50"/>
      <c r="Y255" s="50"/>
      <c r="Z255" s="50"/>
      <c r="AA255" s="50"/>
      <c r="AB255" s="50"/>
      <c r="AC255" s="50"/>
      <c r="AD255" s="50"/>
      <c r="AE255" s="50"/>
      <c r="AF255" s="50"/>
      <c r="AG255" s="50"/>
      <c r="AH255" s="50"/>
      <c r="AI255" s="50"/>
      <c r="AJ255" s="50"/>
      <c r="AK255" s="50"/>
      <c r="AL255" s="50"/>
      <c r="AM255" s="50"/>
      <c r="AN255" s="50"/>
      <c r="AO255" s="50"/>
      <c r="AP255" s="50"/>
    </row>
    <row r="256" spans="1:42" s="8" customFormat="1" hidden="1" x14ac:dyDescent="0.25">
      <c r="A256" s="523" t="s">
        <v>96</v>
      </c>
      <c r="B256" s="524"/>
      <c r="C256" s="524"/>
      <c r="D256" s="524"/>
      <c r="E256" s="524"/>
      <c r="F256" s="524"/>
      <c r="G256" s="524"/>
      <c r="H256" s="524"/>
      <c r="I256" s="524"/>
      <c r="J256" s="525"/>
      <c r="K256" s="50"/>
      <c r="L256" s="50"/>
      <c r="M256" s="50"/>
      <c r="N256" s="50"/>
      <c r="O256" s="50"/>
      <c r="P256" s="50"/>
      <c r="Q256" s="50"/>
      <c r="R256" s="50"/>
      <c r="S256" s="50"/>
      <c r="T256" s="50"/>
      <c r="U256" s="50"/>
      <c r="V256" s="50"/>
      <c r="W256" s="50"/>
      <c r="X256" s="50"/>
      <c r="Y256" s="50"/>
      <c r="Z256" s="50"/>
      <c r="AA256" s="50"/>
      <c r="AB256" s="50"/>
      <c r="AC256" s="50"/>
      <c r="AD256" s="50"/>
      <c r="AE256" s="50"/>
      <c r="AF256" s="50"/>
      <c r="AG256" s="50"/>
      <c r="AH256" s="50"/>
      <c r="AI256" s="50"/>
      <c r="AJ256" s="50"/>
      <c r="AK256" s="50"/>
      <c r="AL256" s="50"/>
      <c r="AM256" s="50"/>
      <c r="AN256" s="50"/>
      <c r="AO256" s="50"/>
      <c r="AP256" s="50"/>
    </row>
    <row r="257" spans="1:42" ht="37.5" hidden="1" x14ac:dyDescent="0.25">
      <c r="A257" s="167" t="s">
        <v>421</v>
      </c>
      <c r="B257" s="221">
        <f>SUM(B258:B261)</f>
        <v>3521.5</v>
      </c>
      <c r="C257" s="221">
        <f>SUM(C258:C261)</f>
        <v>0</v>
      </c>
      <c r="D257" s="221">
        <f>C257/B257*100</f>
        <v>0</v>
      </c>
      <c r="E257" s="221">
        <f>SUM(E258:E261)</f>
        <v>0</v>
      </c>
      <c r="F257" s="221">
        <f>E257/B257*100</f>
        <v>0</v>
      </c>
      <c r="G257" s="221">
        <f>SUM(G258:G261)</f>
        <v>0</v>
      </c>
      <c r="H257" s="221">
        <f>G257/B257*100</f>
        <v>0</v>
      </c>
      <c r="I257" s="221">
        <f>B257-G257</f>
        <v>3521.5</v>
      </c>
      <c r="J257" s="478" t="s">
        <v>422</v>
      </c>
      <c r="K257" s="263" t="s">
        <v>362</v>
      </c>
    </row>
    <row r="258" spans="1:42" ht="19.5" hidden="1" x14ac:dyDescent="0.25">
      <c r="A258" s="73" t="s">
        <v>0</v>
      </c>
      <c r="B258" s="221">
        <v>0</v>
      </c>
      <c r="C258" s="221">
        <v>0</v>
      </c>
      <c r="D258" s="221">
        <v>0</v>
      </c>
      <c r="E258" s="221">
        <v>0</v>
      </c>
      <c r="F258" s="221">
        <v>0</v>
      </c>
      <c r="G258" s="221">
        <v>0</v>
      </c>
      <c r="H258" s="221">
        <v>0</v>
      </c>
      <c r="I258" s="221">
        <f>B258-G258</f>
        <v>0</v>
      </c>
      <c r="J258" s="487"/>
    </row>
    <row r="259" spans="1:42" ht="19.5" hidden="1" x14ac:dyDescent="0.25">
      <c r="A259" s="76" t="s">
        <v>1</v>
      </c>
      <c r="B259" s="221">
        <v>3521.5</v>
      </c>
      <c r="C259" s="221">
        <v>0</v>
      </c>
      <c r="D259" s="221">
        <f>C259/B259*100</f>
        <v>0</v>
      </c>
      <c r="E259" s="221">
        <v>0</v>
      </c>
      <c r="F259" s="221">
        <f>E259/B259*100</f>
        <v>0</v>
      </c>
      <c r="G259" s="221">
        <v>0</v>
      </c>
      <c r="H259" s="221">
        <f>G259/B259*100</f>
        <v>0</v>
      </c>
      <c r="I259" s="221">
        <f>B259-G259</f>
        <v>3521.5</v>
      </c>
      <c r="J259" s="487"/>
    </row>
    <row r="260" spans="1:42" hidden="1" x14ac:dyDescent="0.25">
      <c r="A260" s="77" t="s">
        <v>2</v>
      </c>
      <c r="B260" s="256">
        <v>0</v>
      </c>
      <c r="C260" s="256">
        <v>0</v>
      </c>
      <c r="D260" s="222">
        <v>0</v>
      </c>
      <c r="E260" s="256">
        <v>0</v>
      </c>
      <c r="F260" s="222">
        <v>0</v>
      </c>
      <c r="G260" s="256">
        <v>0</v>
      </c>
      <c r="H260" s="222">
        <v>0</v>
      </c>
      <c r="I260" s="256">
        <f>B260-G260</f>
        <v>0</v>
      </c>
      <c r="J260" s="487"/>
    </row>
    <row r="261" spans="1:42" hidden="1" x14ac:dyDescent="0.25">
      <c r="A261" s="60" t="s">
        <v>3</v>
      </c>
      <c r="B261" s="222">
        <v>0</v>
      </c>
      <c r="C261" s="222">
        <v>0</v>
      </c>
      <c r="D261" s="222">
        <v>0</v>
      </c>
      <c r="E261" s="222">
        <v>0</v>
      </c>
      <c r="F261" s="222">
        <v>0</v>
      </c>
      <c r="G261" s="222">
        <v>0</v>
      </c>
      <c r="H261" s="222">
        <v>0</v>
      </c>
      <c r="I261" s="222">
        <f>B261-G261</f>
        <v>0</v>
      </c>
      <c r="J261" s="488"/>
    </row>
    <row r="262" spans="1:42" s="19" customFormat="1" x14ac:dyDescent="0.25">
      <c r="A262" s="499" t="s">
        <v>235</v>
      </c>
      <c r="B262" s="500"/>
      <c r="C262" s="500"/>
      <c r="D262" s="500"/>
      <c r="E262" s="500"/>
      <c r="F262" s="500"/>
      <c r="G262" s="500"/>
      <c r="H262" s="500"/>
      <c r="I262" s="500"/>
      <c r="J262" s="500"/>
      <c r="K262" s="195"/>
      <c r="L262" s="195"/>
      <c r="M262" s="195"/>
      <c r="N262" s="195"/>
      <c r="O262" s="195"/>
      <c r="P262" s="195"/>
      <c r="Q262" s="195"/>
      <c r="R262" s="195"/>
      <c r="S262" s="195"/>
      <c r="T262" s="195"/>
      <c r="U262" s="195"/>
      <c r="V262" s="195"/>
      <c r="W262" s="195"/>
      <c r="X262" s="195"/>
      <c r="Y262" s="195"/>
      <c r="Z262" s="195"/>
      <c r="AA262" s="195"/>
      <c r="AB262" s="195"/>
      <c r="AC262" s="195"/>
      <c r="AD262" s="195"/>
      <c r="AE262" s="195"/>
      <c r="AF262" s="195"/>
      <c r="AG262" s="195"/>
      <c r="AH262" s="195"/>
      <c r="AI262" s="195"/>
      <c r="AJ262" s="195"/>
      <c r="AK262" s="195"/>
      <c r="AL262" s="195"/>
      <c r="AM262" s="195"/>
      <c r="AN262" s="195"/>
      <c r="AO262" s="195"/>
      <c r="AP262" s="195"/>
    </row>
    <row r="263" spans="1:42" x14ac:dyDescent="0.25">
      <c r="A263" s="501" t="s">
        <v>106</v>
      </c>
      <c r="B263" s="502"/>
      <c r="C263" s="502"/>
      <c r="D263" s="502"/>
      <c r="E263" s="502"/>
      <c r="F263" s="502"/>
      <c r="G263" s="502"/>
      <c r="H263" s="502"/>
      <c r="I263" s="502"/>
      <c r="J263" s="502"/>
    </row>
    <row r="264" spans="1:42" s="94" customFormat="1" hidden="1" x14ac:dyDescent="0.25">
      <c r="A264" s="495" t="s">
        <v>158</v>
      </c>
      <c r="B264" s="495"/>
      <c r="C264" s="495"/>
      <c r="D264" s="495"/>
      <c r="E264" s="495"/>
      <c r="F264" s="495"/>
      <c r="G264" s="495"/>
      <c r="H264" s="495"/>
      <c r="I264" s="495"/>
      <c r="J264" s="495"/>
      <c r="K264" s="205"/>
      <c r="L264" s="205"/>
      <c r="M264" s="205"/>
      <c r="N264" s="205"/>
      <c r="O264" s="205"/>
      <c r="P264" s="205"/>
      <c r="Q264" s="205"/>
      <c r="R264" s="205"/>
      <c r="S264" s="205"/>
      <c r="T264" s="205"/>
      <c r="U264" s="205"/>
      <c r="V264" s="205"/>
      <c r="W264" s="205"/>
      <c r="X264" s="205"/>
      <c r="Y264" s="205"/>
      <c r="Z264" s="205"/>
      <c r="AA264" s="205"/>
      <c r="AB264" s="205"/>
      <c r="AC264" s="205"/>
      <c r="AD264" s="205"/>
      <c r="AE264" s="205"/>
      <c r="AF264" s="205"/>
      <c r="AG264" s="205"/>
      <c r="AH264" s="205"/>
      <c r="AI264" s="205"/>
      <c r="AJ264" s="205"/>
      <c r="AK264" s="205"/>
      <c r="AL264" s="205"/>
      <c r="AM264" s="205"/>
      <c r="AN264" s="205"/>
      <c r="AO264" s="205"/>
      <c r="AP264" s="205"/>
    </row>
    <row r="265" spans="1:42" s="94" customFormat="1" hidden="1" x14ac:dyDescent="0.25">
      <c r="A265" s="496" t="s">
        <v>118</v>
      </c>
      <c r="B265" s="496"/>
      <c r="C265" s="496"/>
      <c r="D265" s="496"/>
      <c r="E265" s="496"/>
      <c r="F265" s="496"/>
      <c r="G265" s="496"/>
      <c r="H265" s="496"/>
      <c r="I265" s="496"/>
      <c r="J265" s="496"/>
      <c r="K265" s="205"/>
      <c r="L265" s="205"/>
      <c r="M265" s="205"/>
      <c r="N265" s="205"/>
      <c r="O265" s="205"/>
      <c r="P265" s="205"/>
      <c r="Q265" s="205"/>
      <c r="R265" s="205"/>
      <c r="S265" s="205"/>
      <c r="T265" s="205"/>
      <c r="U265" s="205"/>
      <c r="V265" s="205"/>
      <c r="W265" s="205"/>
      <c r="X265" s="205"/>
      <c r="Y265" s="205"/>
      <c r="Z265" s="205"/>
      <c r="AA265" s="205"/>
      <c r="AB265" s="205"/>
      <c r="AC265" s="205"/>
      <c r="AD265" s="205"/>
      <c r="AE265" s="205"/>
      <c r="AF265" s="205"/>
      <c r="AG265" s="205"/>
      <c r="AH265" s="205"/>
      <c r="AI265" s="205"/>
      <c r="AJ265" s="205"/>
      <c r="AK265" s="205"/>
      <c r="AL265" s="205"/>
      <c r="AM265" s="205"/>
      <c r="AN265" s="205"/>
      <c r="AO265" s="205"/>
      <c r="AP265" s="205"/>
    </row>
    <row r="266" spans="1:42" s="94" customFormat="1" hidden="1" x14ac:dyDescent="0.25">
      <c r="A266" s="520" t="s">
        <v>236</v>
      </c>
      <c r="B266" s="520"/>
      <c r="C266" s="520"/>
      <c r="D266" s="520"/>
      <c r="E266" s="520"/>
      <c r="F266" s="520"/>
      <c r="G266" s="520"/>
      <c r="H266" s="520"/>
      <c r="I266" s="520"/>
      <c r="J266" s="520"/>
      <c r="K266" s="205"/>
      <c r="L266" s="205"/>
      <c r="M266" s="205"/>
      <c r="N266" s="205"/>
      <c r="O266" s="205"/>
      <c r="P266" s="205"/>
      <c r="Q266" s="205"/>
      <c r="R266" s="205"/>
      <c r="S266" s="205"/>
      <c r="T266" s="205"/>
      <c r="U266" s="205"/>
      <c r="V266" s="205"/>
      <c r="W266" s="205"/>
      <c r="X266" s="205"/>
      <c r="Y266" s="205"/>
      <c r="Z266" s="205"/>
      <c r="AA266" s="205"/>
      <c r="AB266" s="205"/>
      <c r="AC266" s="205"/>
      <c r="AD266" s="205"/>
      <c r="AE266" s="205"/>
      <c r="AF266" s="205"/>
      <c r="AG266" s="205"/>
      <c r="AH266" s="205"/>
      <c r="AI266" s="205"/>
      <c r="AJ266" s="205"/>
      <c r="AK266" s="205"/>
      <c r="AL266" s="205"/>
      <c r="AM266" s="205"/>
      <c r="AN266" s="205"/>
      <c r="AO266" s="205"/>
      <c r="AP266" s="205"/>
    </row>
    <row r="267" spans="1:42" s="48" customFormat="1" ht="58.5" hidden="1" customHeight="1" x14ac:dyDescent="0.25">
      <c r="A267" s="167" t="s">
        <v>435</v>
      </c>
      <c r="B267" s="183">
        <f>SUM(B268:B271)</f>
        <v>969216.5</v>
      </c>
      <c r="C267" s="183">
        <f>SUM(C268:C271)</f>
        <v>0</v>
      </c>
      <c r="D267" s="183">
        <f>C267/B267*100</f>
        <v>0</v>
      </c>
      <c r="E267" s="183">
        <f>SUM(E268:E271)</f>
        <v>0</v>
      </c>
      <c r="F267" s="183">
        <f>E267/B267*100</f>
        <v>0</v>
      </c>
      <c r="G267" s="183">
        <f>SUM(G268:G271)</f>
        <v>0</v>
      </c>
      <c r="H267" s="183">
        <f>G267/B267*100</f>
        <v>0</v>
      </c>
      <c r="I267" s="183">
        <f t="shared" ref="I267:I312" si="26">B267-G267</f>
        <v>969216.5</v>
      </c>
      <c r="J267" s="390" t="s">
        <v>371</v>
      </c>
      <c r="K267" s="236" t="s">
        <v>369</v>
      </c>
      <c r="L267" s="50"/>
      <c r="M267" s="50"/>
      <c r="N267" s="50"/>
      <c r="O267" s="50"/>
      <c r="P267" s="50"/>
      <c r="Q267" s="50"/>
      <c r="R267" s="50"/>
      <c r="S267" s="50"/>
      <c r="T267" s="50"/>
      <c r="U267" s="50"/>
      <c r="V267" s="50"/>
      <c r="W267" s="50"/>
      <c r="X267" s="50"/>
      <c r="Y267" s="50"/>
      <c r="Z267" s="50"/>
      <c r="AA267" s="50"/>
      <c r="AB267" s="50"/>
      <c r="AC267" s="50"/>
      <c r="AD267" s="50"/>
      <c r="AE267" s="50"/>
      <c r="AF267" s="50"/>
      <c r="AG267" s="50"/>
      <c r="AH267" s="50"/>
      <c r="AI267" s="50"/>
      <c r="AJ267" s="50"/>
      <c r="AK267" s="50"/>
      <c r="AL267" s="50"/>
      <c r="AM267" s="50"/>
      <c r="AN267" s="50"/>
      <c r="AO267" s="50"/>
      <c r="AP267" s="50"/>
    </row>
    <row r="268" spans="1:42" s="48" customFormat="1" ht="19.5" hidden="1" x14ac:dyDescent="0.25">
      <c r="A268" s="78" t="s">
        <v>0</v>
      </c>
      <c r="B268" s="183">
        <f>B274+B279</f>
        <v>0</v>
      </c>
      <c r="C268" s="183">
        <f>C274+C279</f>
        <v>0</v>
      </c>
      <c r="D268" s="183">
        <f>D274+D279</f>
        <v>0</v>
      </c>
      <c r="E268" s="183">
        <f>E274+E279</f>
        <v>0</v>
      </c>
      <c r="F268" s="183">
        <v>0</v>
      </c>
      <c r="G268" s="183">
        <f>G274+G279</f>
        <v>0</v>
      </c>
      <c r="H268" s="183">
        <v>0</v>
      </c>
      <c r="I268" s="183">
        <f t="shared" si="26"/>
        <v>0</v>
      </c>
      <c r="J268" s="526"/>
      <c r="K268" s="236"/>
      <c r="L268" s="50"/>
      <c r="M268" s="50"/>
      <c r="N268" s="50"/>
      <c r="O268" s="50"/>
      <c r="P268" s="50"/>
      <c r="Q268" s="50"/>
      <c r="R268" s="50"/>
      <c r="S268" s="50"/>
      <c r="T268" s="50"/>
      <c r="U268" s="50"/>
      <c r="V268" s="50"/>
      <c r="W268" s="50"/>
      <c r="X268" s="50"/>
      <c r="Y268" s="50"/>
      <c r="Z268" s="50"/>
      <c r="AA268" s="50"/>
      <c r="AB268" s="50"/>
      <c r="AC268" s="50"/>
      <c r="AD268" s="50"/>
      <c r="AE268" s="50"/>
      <c r="AF268" s="50"/>
      <c r="AG268" s="50"/>
      <c r="AH268" s="50"/>
      <c r="AI268" s="50"/>
      <c r="AJ268" s="50"/>
      <c r="AK268" s="50"/>
      <c r="AL268" s="50"/>
      <c r="AM268" s="50"/>
      <c r="AN268" s="50"/>
      <c r="AO268" s="50"/>
      <c r="AP268" s="50"/>
    </row>
    <row r="269" spans="1:42" s="48" customFormat="1" ht="19.5" hidden="1" x14ac:dyDescent="0.25">
      <c r="A269" s="78" t="s">
        <v>1</v>
      </c>
      <c r="B269" s="183">
        <f t="shared" ref="B269:E271" si="27">B275+B280</f>
        <v>911063.5</v>
      </c>
      <c r="C269" s="183">
        <f t="shared" si="27"/>
        <v>0</v>
      </c>
      <c r="D269" s="183">
        <f t="shared" si="27"/>
        <v>0</v>
      </c>
      <c r="E269" s="183">
        <f t="shared" si="27"/>
        <v>0</v>
      </c>
      <c r="F269" s="183">
        <f>E269/B269*100</f>
        <v>0</v>
      </c>
      <c r="G269" s="183">
        <f t="shared" ref="G269:G271" si="28">G275+G280</f>
        <v>0</v>
      </c>
      <c r="H269" s="183">
        <f>G269/B269*100</f>
        <v>0</v>
      </c>
      <c r="I269" s="183">
        <f t="shared" si="26"/>
        <v>911063.5</v>
      </c>
      <c r="J269" s="526" t="s">
        <v>10</v>
      </c>
      <c r="K269" s="236"/>
      <c r="L269" s="50"/>
      <c r="M269" s="50"/>
      <c r="N269" s="50"/>
      <c r="O269" s="50"/>
      <c r="P269" s="50"/>
      <c r="Q269" s="50"/>
      <c r="R269" s="50"/>
      <c r="S269" s="50"/>
      <c r="T269" s="50"/>
      <c r="U269" s="50"/>
      <c r="V269" s="50"/>
      <c r="W269" s="50"/>
      <c r="X269" s="50"/>
      <c r="Y269" s="50"/>
      <c r="Z269" s="50"/>
      <c r="AA269" s="50"/>
      <c r="AB269" s="50"/>
      <c r="AC269" s="50"/>
      <c r="AD269" s="50"/>
      <c r="AE269" s="50"/>
      <c r="AF269" s="50"/>
      <c r="AG269" s="50"/>
      <c r="AH269" s="50"/>
      <c r="AI269" s="50"/>
      <c r="AJ269" s="50"/>
      <c r="AK269" s="50"/>
      <c r="AL269" s="50"/>
      <c r="AM269" s="50"/>
      <c r="AN269" s="50"/>
      <c r="AO269" s="50"/>
      <c r="AP269" s="50"/>
    </row>
    <row r="270" spans="1:42" s="48" customFormat="1" hidden="1" x14ac:dyDescent="0.25">
      <c r="A270" s="79" t="s">
        <v>2</v>
      </c>
      <c r="B270" s="184">
        <f t="shared" si="27"/>
        <v>58153</v>
      </c>
      <c r="C270" s="184">
        <f t="shared" si="27"/>
        <v>0</v>
      </c>
      <c r="D270" s="184">
        <f t="shared" si="27"/>
        <v>0</v>
      </c>
      <c r="E270" s="184">
        <f t="shared" si="27"/>
        <v>0</v>
      </c>
      <c r="F270" s="184">
        <f>E270/B270*100</f>
        <v>0</v>
      </c>
      <c r="G270" s="184">
        <f t="shared" si="28"/>
        <v>0</v>
      </c>
      <c r="H270" s="184">
        <f>G270/B270*100</f>
        <v>0</v>
      </c>
      <c r="I270" s="184">
        <f t="shared" si="26"/>
        <v>58153</v>
      </c>
      <c r="J270" s="526"/>
      <c r="K270" s="236"/>
      <c r="L270" s="50"/>
      <c r="M270" s="50"/>
      <c r="N270" s="50"/>
      <c r="O270" s="50"/>
      <c r="P270" s="50"/>
      <c r="Q270" s="50"/>
      <c r="R270" s="50"/>
      <c r="S270" s="50"/>
      <c r="T270" s="50"/>
      <c r="U270" s="50"/>
      <c r="V270" s="50"/>
      <c r="W270" s="50"/>
      <c r="X270" s="50"/>
      <c r="Y270" s="50"/>
      <c r="Z270" s="50"/>
      <c r="AA270" s="50"/>
      <c r="AB270" s="50"/>
      <c r="AC270" s="50"/>
      <c r="AD270" s="50"/>
      <c r="AE270" s="50"/>
      <c r="AF270" s="50"/>
      <c r="AG270" s="50"/>
      <c r="AH270" s="50"/>
      <c r="AI270" s="50"/>
      <c r="AJ270" s="50"/>
      <c r="AK270" s="50"/>
      <c r="AL270" s="50"/>
      <c r="AM270" s="50"/>
      <c r="AN270" s="50"/>
      <c r="AO270" s="50"/>
      <c r="AP270" s="50"/>
    </row>
    <row r="271" spans="1:42" s="48" customFormat="1" hidden="1" x14ac:dyDescent="0.25">
      <c r="A271" s="79" t="s">
        <v>3</v>
      </c>
      <c r="B271" s="184">
        <f t="shared" si="27"/>
        <v>0</v>
      </c>
      <c r="C271" s="184">
        <f t="shared" si="27"/>
        <v>0</v>
      </c>
      <c r="D271" s="184">
        <f t="shared" si="27"/>
        <v>0</v>
      </c>
      <c r="E271" s="184">
        <f t="shared" si="27"/>
        <v>0</v>
      </c>
      <c r="F271" s="184">
        <v>0</v>
      </c>
      <c r="G271" s="184">
        <f t="shared" si="28"/>
        <v>0</v>
      </c>
      <c r="H271" s="184">
        <v>0</v>
      </c>
      <c r="I271" s="184">
        <f t="shared" si="26"/>
        <v>0</v>
      </c>
      <c r="J271" s="527"/>
      <c r="K271" s="236"/>
      <c r="L271" s="50"/>
      <c r="M271" s="50"/>
      <c r="N271" s="50"/>
      <c r="O271" s="50"/>
      <c r="P271" s="50"/>
      <c r="Q271" s="50"/>
      <c r="R271" s="50"/>
      <c r="S271" s="50"/>
      <c r="T271" s="50"/>
      <c r="U271" s="50"/>
      <c r="V271" s="50"/>
      <c r="W271" s="50"/>
      <c r="X271" s="50"/>
      <c r="Y271" s="50"/>
      <c r="Z271" s="50"/>
      <c r="AA271" s="50"/>
      <c r="AB271" s="50"/>
      <c r="AC271" s="50"/>
      <c r="AD271" s="50"/>
      <c r="AE271" s="50"/>
      <c r="AF271" s="50"/>
      <c r="AG271" s="50"/>
      <c r="AH271" s="50"/>
      <c r="AI271" s="50"/>
      <c r="AJ271" s="50"/>
      <c r="AK271" s="50"/>
      <c r="AL271" s="50"/>
      <c r="AM271" s="50"/>
      <c r="AN271" s="50"/>
      <c r="AO271" s="50"/>
      <c r="AP271" s="50"/>
    </row>
    <row r="272" spans="1:42" s="8" customFormat="1" hidden="1" x14ac:dyDescent="0.25">
      <c r="A272" s="509" t="s">
        <v>38</v>
      </c>
      <c r="B272" s="509"/>
      <c r="C272" s="509"/>
      <c r="D272" s="509"/>
      <c r="E272" s="509"/>
      <c r="F272" s="509"/>
      <c r="G272" s="509"/>
      <c r="H272" s="509"/>
      <c r="I272" s="509"/>
      <c r="J272" s="509"/>
      <c r="K272" s="236"/>
      <c r="L272" s="50"/>
      <c r="M272" s="50"/>
      <c r="N272" s="50"/>
      <c r="O272" s="50"/>
      <c r="P272" s="50"/>
      <c r="Q272" s="50"/>
      <c r="R272" s="50"/>
      <c r="S272" s="50"/>
      <c r="T272" s="50"/>
      <c r="U272" s="50"/>
      <c r="V272" s="50"/>
      <c r="W272" s="50"/>
      <c r="X272" s="50"/>
      <c r="Y272" s="50"/>
      <c r="Z272" s="50"/>
      <c r="AA272" s="50"/>
      <c r="AB272" s="50"/>
      <c r="AC272" s="50"/>
      <c r="AD272" s="50"/>
      <c r="AE272" s="50"/>
      <c r="AF272" s="50"/>
      <c r="AG272" s="50"/>
      <c r="AH272" s="50"/>
      <c r="AI272" s="50"/>
      <c r="AJ272" s="50"/>
      <c r="AK272" s="50"/>
      <c r="AL272" s="50"/>
      <c r="AM272" s="50"/>
      <c r="AN272" s="50"/>
      <c r="AO272" s="50"/>
      <c r="AP272" s="50"/>
    </row>
    <row r="273" spans="1:42" s="48" customFormat="1" hidden="1" x14ac:dyDescent="0.25">
      <c r="A273" s="237" t="s">
        <v>39</v>
      </c>
      <c r="B273" s="224">
        <f>SUM(B274:B277)</f>
        <v>116020.3</v>
      </c>
      <c r="C273" s="224">
        <f>SUM(C274:C277)</f>
        <v>0</v>
      </c>
      <c r="D273" s="224">
        <f>C273/B273*100</f>
        <v>0</v>
      </c>
      <c r="E273" s="224">
        <f>SUM(E274:E277)</f>
        <v>0</v>
      </c>
      <c r="F273" s="224">
        <f>E273/B273*100</f>
        <v>0</v>
      </c>
      <c r="G273" s="224">
        <f>SUM(G274:G277)</f>
        <v>0</v>
      </c>
      <c r="H273" s="224">
        <f>G273/B273*100</f>
        <v>0</v>
      </c>
      <c r="I273" s="224">
        <f t="shared" ref="I273:I282" si="29">B273-G273</f>
        <v>116020.3</v>
      </c>
      <c r="J273" s="478" t="s">
        <v>367</v>
      </c>
      <c r="K273" s="236" t="s">
        <v>362</v>
      </c>
      <c r="L273" s="50"/>
      <c r="M273" s="50"/>
      <c r="N273" s="50"/>
      <c r="O273" s="50"/>
      <c r="P273" s="50"/>
      <c r="Q273" s="50"/>
      <c r="R273" s="50"/>
      <c r="S273" s="50"/>
      <c r="T273" s="50"/>
      <c r="U273" s="50"/>
      <c r="V273" s="50"/>
      <c r="W273" s="50"/>
      <c r="X273" s="50"/>
      <c r="Y273" s="50"/>
      <c r="Z273" s="50"/>
      <c r="AA273" s="50"/>
      <c r="AB273" s="50"/>
      <c r="AC273" s="50"/>
      <c r="AD273" s="50"/>
      <c r="AE273" s="50"/>
      <c r="AF273" s="50"/>
      <c r="AG273" s="50"/>
      <c r="AH273" s="50"/>
      <c r="AI273" s="50"/>
      <c r="AJ273" s="50"/>
      <c r="AK273" s="50"/>
      <c r="AL273" s="50"/>
      <c r="AM273" s="50"/>
      <c r="AN273" s="50"/>
      <c r="AO273" s="50"/>
      <c r="AP273" s="50"/>
    </row>
    <row r="274" spans="1:42" s="48" customFormat="1" ht="19.5" hidden="1" x14ac:dyDescent="0.25">
      <c r="A274" s="78" t="s">
        <v>0</v>
      </c>
      <c r="B274" s="224">
        <v>0</v>
      </c>
      <c r="C274" s="224">
        <v>0</v>
      </c>
      <c r="D274" s="224">
        <v>0</v>
      </c>
      <c r="E274" s="224">
        <v>0</v>
      </c>
      <c r="F274" s="224">
        <v>0</v>
      </c>
      <c r="G274" s="224">
        <v>0</v>
      </c>
      <c r="H274" s="224">
        <v>0</v>
      </c>
      <c r="I274" s="224">
        <f t="shared" si="29"/>
        <v>0</v>
      </c>
      <c r="J274" s="487"/>
      <c r="K274" s="236"/>
      <c r="L274" s="50"/>
      <c r="M274" s="50"/>
      <c r="N274" s="50"/>
      <c r="O274" s="50"/>
      <c r="P274" s="50"/>
      <c r="Q274" s="50"/>
      <c r="R274" s="50"/>
      <c r="S274" s="50"/>
      <c r="T274" s="50"/>
      <c r="U274" s="50"/>
      <c r="V274" s="50"/>
      <c r="W274" s="50"/>
      <c r="X274" s="50"/>
      <c r="Y274" s="50"/>
      <c r="Z274" s="50"/>
      <c r="AA274" s="50"/>
      <c r="AB274" s="50"/>
      <c r="AC274" s="50"/>
      <c r="AD274" s="50"/>
      <c r="AE274" s="50"/>
      <c r="AF274" s="50"/>
      <c r="AG274" s="50"/>
      <c r="AH274" s="50"/>
      <c r="AI274" s="50"/>
      <c r="AJ274" s="50"/>
      <c r="AK274" s="50"/>
      <c r="AL274" s="50"/>
      <c r="AM274" s="50"/>
      <c r="AN274" s="50"/>
      <c r="AO274" s="50"/>
      <c r="AP274" s="50"/>
    </row>
    <row r="275" spans="1:42" s="48" customFormat="1" ht="19.5" hidden="1" x14ac:dyDescent="0.25">
      <c r="A275" s="78" t="s">
        <v>1</v>
      </c>
      <c r="B275" s="224">
        <v>109059</v>
      </c>
      <c r="C275" s="224">
        <v>0</v>
      </c>
      <c r="D275" s="224">
        <f>C275/B275*100</f>
        <v>0</v>
      </c>
      <c r="E275" s="224">
        <v>0</v>
      </c>
      <c r="F275" s="224">
        <f>E275/B275*100</f>
        <v>0</v>
      </c>
      <c r="G275" s="224">
        <v>0</v>
      </c>
      <c r="H275" s="224">
        <f>G275/B275*100</f>
        <v>0</v>
      </c>
      <c r="I275" s="224">
        <f t="shared" si="29"/>
        <v>109059</v>
      </c>
      <c r="J275" s="487"/>
      <c r="K275" s="236"/>
      <c r="L275" s="50"/>
      <c r="M275" s="50"/>
      <c r="N275" s="50"/>
      <c r="O275" s="50"/>
      <c r="P275" s="50"/>
      <c r="Q275" s="50"/>
      <c r="R275" s="50"/>
      <c r="S275" s="50"/>
      <c r="T275" s="50"/>
      <c r="U275" s="50"/>
      <c r="V275" s="50"/>
      <c r="W275" s="50"/>
      <c r="X275" s="50"/>
      <c r="Y275" s="50"/>
      <c r="Z275" s="50"/>
      <c r="AA275" s="50"/>
      <c r="AB275" s="50"/>
      <c r="AC275" s="50"/>
      <c r="AD275" s="50"/>
      <c r="AE275" s="50"/>
      <c r="AF275" s="50"/>
      <c r="AG275" s="50"/>
      <c r="AH275" s="50"/>
      <c r="AI275" s="50"/>
      <c r="AJ275" s="50"/>
      <c r="AK275" s="50"/>
      <c r="AL275" s="50"/>
      <c r="AM275" s="50"/>
      <c r="AN275" s="50"/>
      <c r="AO275" s="50"/>
      <c r="AP275" s="50"/>
    </row>
    <row r="276" spans="1:42" s="48" customFormat="1" hidden="1" x14ac:dyDescent="0.25">
      <c r="A276" s="79" t="s">
        <v>2</v>
      </c>
      <c r="B276" s="225">
        <v>6961.3</v>
      </c>
      <c r="C276" s="225">
        <v>0</v>
      </c>
      <c r="D276" s="225">
        <f>C276/B276*100</f>
        <v>0</v>
      </c>
      <c r="E276" s="225">
        <v>0</v>
      </c>
      <c r="F276" s="225">
        <f>E276/B276*100</f>
        <v>0</v>
      </c>
      <c r="G276" s="225">
        <v>0</v>
      </c>
      <c r="H276" s="225">
        <f>G276/B276*100</f>
        <v>0</v>
      </c>
      <c r="I276" s="225">
        <f t="shared" si="29"/>
        <v>6961.3</v>
      </c>
      <c r="J276" s="487"/>
      <c r="K276" s="236"/>
      <c r="L276" s="50"/>
      <c r="M276" s="50"/>
      <c r="N276" s="50"/>
      <c r="O276" s="50"/>
      <c r="P276" s="50"/>
      <c r="Q276" s="50"/>
      <c r="R276" s="50"/>
      <c r="S276" s="50"/>
      <c r="T276" s="50"/>
      <c r="U276" s="50"/>
      <c r="V276" s="50"/>
      <c r="W276" s="50"/>
      <c r="X276" s="50"/>
      <c r="Y276" s="50"/>
      <c r="Z276" s="50"/>
      <c r="AA276" s="50"/>
      <c r="AB276" s="50"/>
      <c r="AC276" s="50"/>
      <c r="AD276" s="50"/>
      <c r="AE276" s="50"/>
      <c r="AF276" s="50"/>
      <c r="AG276" s="50"/>
      <c r="AH276" s="50"/>
      <c r="AI276" s="50"/>
      <c r="AJ276" s="50"/>
      <c r="AK276" s="50"/>
      <c r="AL276" s="50"/>
      <c r="AM276" s="50"/>
      <c r="AN276" s="50"/>
      <c r="AO276" s="50"/>
      <c r="AP276" s="50"/>
    </row>
    <row r="277" spans="1:42" s="48" customFormat="1" hidden="1" x14ac:dyDescent="0.25">
      <c r="A277" s="79" t="s">
        <v>3</v>
      </c>
      <c r="B277" s="225">
        <v>0</v>
      </c>
      <c r="C277" s="225">
        <v>0</v>
      </c>
      <c r="D277" s="225">
        <v>0</v>
      </c>
      <c r="E277" s="225">
        <v>0</v>
      </c>
      <c r="F277" s="225">
        <v>0</v>
      </c>
      <c r="G277" s="225">
        <v>0</v>
      </c>
      <c r="H277" s="225">
        <v>0</v>
      </c>
      <c r="I277" s="225">
        <f t="shared" si="29"/>
        <v>0</v>
      </c>
      <c r="J277" s="488"/>
      <c r="K277" s="236"/>
      <c r="L277" s="50"/>
      <c r="M277" s="50"/>
      <c r="N277" s="50"/>
      <c r="O277" s="50"/>
      <c r="P277" s="50"/>
      <c r="Q277" s="50"/>
      <c r="R277" s="50"/>
      <c r="S277" s="50"/>
      <c r="T277" s="50"/>
      <c r="U277" s="50"/>
      <c r="V277" s="50"/>
      <c r="W277" s="50"/>
      <c r="X277" s="50"/>
      <c r="Y277" s="50"/>
      <c r="Z277" s="50"/>
      <c r="AA277" s="50"/>
      <c r="AB277" s="50"/>
      <c r="AC277" s="50"/>
      <c r="AD277" s="50"/>
      <c r="AE277" s="50"/>
      <c r="AF277" s="50"/>
      <c r="AG277" s="50"/>
      <c r="AH277" s="50"/>
      <c r="AI277" s="50"/>
      <c r="AJ277" s="50"/>
      <c r="AK277" s="50"/>
      <c r="AL277" s="50"/>
      <c r="AM277" s="50"/>
      <c r="AN277" s="50"/>
      <c r="AO277" s="50"/>
      <c r="AP277" s="50"/>
    </row>
    <row r="278" spans="1:42" s="8" customFormat="1" ht="94.5" hidden="1" customHeight="1" x14ac:dyDescent="0.25">
      <c r="A278" s="258" t="s">
        <v>40</v>
      </c>
      <c r="B278" s="221">
        <f>SUM(B279:B282)</f>
        <v>853196.2</v>
      </c>
      <c r="C278" s="221">
        <f>SUM(C279:C282)</f>
        <v>0</v>
      </c>
      <c r="D278" s="221">
        <f>C278/B278*100</f>
        <v>0</v>
      </c>
      <c r="E278" s="221">
        <f>SUM(E279:E282)</f>
        <v>0</v>
      </c>
      <c r="F278" s="221">
        <f>E278/B278*100</f>
        <v>0</v>
      </c>
      <c r="G278" s="221">
        <f>SUM(G279:G282)</f>
        <v>0</v>
      </c>
      <c r="H278" s="221">
        <f>G278/B278*100</f>
        <v>0</v>
      </c>
      <c r="I278" s="221">
        <f t="shared" si="29"/>
        <v>853196.2</v>
      </c>
      <c r="J278" s="510" t="s">
        <v>368</v>
      </c>
      <c r="K278" s="236" t="s">
        <v>362</v>
      </c>
      <c r="L278" s="50"/>
      <c r="M278" s="50"/>
      <c r="N278" s="50"/>
      <c r="O278" s="50"/>
      <c r="P278" s="50"/>
      <c r="Q278" s="50"/>
      <c r="R278" s="50"/>
      <c r="S278" s="50"/>
      <c r="T278" s="50"/>
      <c r="U278" s="50"/>
      <c r="V278" s="50"/>
      <c r="W278" s="50"/>
      <c r="X278" s="50"/>
      <c r="Y278" s="50"/>
      <c r="Z278" s="50"/>
      <c r="AA278" s="50"/>
      <c r="AB278" s="50"/>
      <c r="AC278" s="50"/>
      <c r="AD278" s="50"/>
      <c r="AE278" s="50"/>
      <c r="AF278" s="50"/>
      <c r="AG278" s="50"/>
      <c r="AH278" s="50"/>
      <c r="AI278" s="50"/>
      <c r="AJ278" s="50"/>
      <c r="AK278" s="50"/>
      <c r="AL278" s="50"/>
      <c r="AM278" s="50"/>
      <c r="AN278" s="50"/>
      <c r="AO278" s="50"/>
      <c r="AP278" s="50"/>
    </row>
    <row r="279" spans="1:42" s="8" customFormat="1" ht="19.5" hidden="1" x14ac:dyDescent="0.25">
      <c r="A279" s="61" t="s">
        <v>0</v>
      </c>
      <c r="B279" s="221">
        <v>0</v>
      </c>
      <c r="C279" s="221">
        <v>0</v>
      </c>
      <c r="D279" s="221">
        <v>0</v>
      </c>
      <c r="E279" s="221">
        <v>0</v>
      </c>
      <c r="F279" s="221">
        <v>0</v>
      </c>
      <c r="G279" s="221">
        <v>0</v>
      </c>
      <c r="H279" s="221">
        <v>0</v>
      </c>
      <c r="I279" s="221">
        <f t="shared" si="29"/>
        <v>0</v>
      </c>
      <c r="J279" s="510"/>
      <c r="K279" s="236"/>
      <c r="L279" s="50"/>
      <c r="M279" s="50"/>
      <c r="N279" s="50"/>
      <c r="O279" s="50"/>
      <c r="P279" s="50"/>
      <c r="Q279" s="50"/>
      <c r="R279" s="50"/>
      <c r="S279" s="50"/>
      <c r="T279" s="50"/>
      <c r="U279" s="50"/>
      <c r="V279" s="50"/>
      <c r="W279" s="50"/>
      <c r="X279" s="50"/>
      <c r="Y279" s="50"/>
      <c r="Z279" s="50"/>
      <c r="AA279" s="50"/>
      <c r="AB279" s="50"/>
      <c r="AC279" s="50"/>
      <c r="AD279" s="50"/>
      <c r="AE279" s="50"/>
      <c r="AF279" s="50"/>
      <c r="AG279" s="50"/>
      <c r="AH279" s="50"/>
      <c r="AI279" s="50"/>
      <c r="AJ279" s="50"/>
      <c r="AK279" s="50"/>
      <c r="AL279" s="50"/>
      <c r="AM279" s="50"/>
      <c r="AN279" s="50"/>
      <c r="AO279" s="50"/>
      <c r="AP279" s="50"/>
    </row>
    <row r="280" spans="1:42" s="8" customFormat="1" ht="19.5" hidden="1" x14ac:dyDescent="0.25">
      <c r="A280" s="61" t="s">
        <v>1</v>
      </c>
      <c r="B280" s="232">
        <v>802004.5</v>
      </c>
      <c r="C280" s="221">
        <v>0</v>
      </c>
      <c r="D280" s="221">
        <f>C280/B280*100</f>
        <v>0</v>
      </c>
      <c r="E280" s="221">
        <v>0</v>
      </c>
      <c r="F280" s="221">
        <f>E280/B280*100</f>
        <v>0</v>
      </c>
      <c r="G280" s="221">
        <v>0</v>
      </c>
      <c r="H280" s="221">
        <v>0</v>
      </c>
      <c r="I280" s="221">
        <f t="shared" si="29"/>
        <v>802004.5</v>
      </c>
      <c r="J280" s="510"/>
      <c r="K280" s="50"/>
      <c r="L280" s="50"/>
      <c r="M280" s="50"/>
      <c r="N280" s="50"/>
      <c r="O280" s="50"/>
      <c r="P280" s="50"/>
      <c r="Q280" s="50"/>
      <c r="R280" s="50"/>
      <c r="S280" s="50"/>
      <c r="T280" s="50"/>
      <c r="U280" s="50"/>
      <c r="V280" s="50"/>
      <c r="W280" s="50"/>
      <c r="X280" s="50"/>
      <c r="Y280" s="50"/>
      <c r="Z280" s="50"/>
      <c r="AA280" s="50"/>
      <c r="AB280" s="50"/>
      <c r="AC280" s="50"/>
      <c r="AD280" s="50"/>
      <c r="AE280" s="50"/>
      <c r="AF280" s="50"/>
      <c r="AG280" s="50"/>
      <c r="AH280" s="50"/>
      <c r="AI280" s="50"/>
      <c r="AJ280" s="50"/>
      <c r="AK280" s="50"/>
      <c r="AL280" s="50"/>
      <c r="AM280" s="50"/>
      <c r="AN280" s="50"/>
      <c r="AO280" s="50"/>
      <c r="AP280" s="50"/>
    </row>
    <row r="281" spans="1:42" s="8" customFormat="1" hidden="1" x14ac:dyDescent="0.25">
      <c r="A281" s="62" t="s">
        <v>2</v>
      </c>
      <c r="B281" s="233">
        <v>51191.7</v>
      </c>
      <c r="C281" s="222">
        <v>0</v>
      </c>
      <c r="D281" s="222">
        <v>0</v>
      </c>
      <c r="E281" s="222">
        <v>0</v>
      </c>
      <c r="F281" s="222">
        <v>0</v>
      </c>
      <c r="G281" s="222">
        <v>0</v>
      </c>
      <c r="H281" s="222">
        <v>0</v>
      </c>
      <c r="I281" s="222">
        <f t="shared" si="29"/>
        <v>51191.7</v>
      </c>
      <c r="J281" s="510"/>
      <c r="K281" s="50"/>
      <c r="L281" s="50"/>
      <c r="M281" s="50"/>
      <c r="N281" s="50"/>
      <c r="O281" s="50"/>
      <c r="P281" s="50"/>
      <c r="Q281" s="50"/>
      <c r="R281" s="50"/>
      <c r="S281" s="50"/>
      <c r="T281" s="50"/>
      <c r="U281" s="50"/>
      <c r="V281" s="50"/>
      <c r="W281" s="50"/>
      <c r="X281" s="50"/>
      <c r="Y281" s="50"/>
      <c r="Z281" s="50"/>
      <c r="AA281" s="50"/>
      <c r="AB281" s="50"/>
      <c r="AC281" s="50"/>
      <c r="AD281" s="50"/>
      <c r="AE281" s="50"/>
      <c r="AF281" s="50"/>
      <c r="AG281" s="50"/>
      <c r="AH281" s="50"/>
      <c r="AI281" s="50"/>
      <c r="AJ281" s="50"/>
      <c r="AK281" s="50"/>
      <c r="AL281" s="50"/>
      <c r="AM281" s="50"/>
      <c r="AN281" s="50"/>
      <c r="AO281" s="50"/>
      <c r="AP281" s="50"/>
    </row>
    <row r="282" spans="1:42" s="8" customFormat="1" hidden="1" x14ac:dyDescent="0.25">
      <c r="A282" s="60" t="s">
        <v>3</v>
      </c>
      <c r="B282" s="222">
        <v>0</v>
      </c>
      <c r="C282" s="222">
        <v>0</v>
      </c>
      <c r="D282" s="222">
        <v>0</v>
      </c>
      <c r="E282" s="222">
        <v>0</v>
      </c>
      <c r="F282" s="222">
        <v>0</v>
      </c>
      <c r="G282" s="222">
        <v>0</v>
      </c>
      <c r="H282" s="222">
        <v>0</v>
      </c>
      <c r="I282" s="222">
        <f t="shared" si="29"/>
        <v>0</v>
      </c>
      <c r="J282" s="510"/>
      <c r="K282" s="50"/>
      <c r="L282" s="50"/>
      <c r="M282" s="50"/>
      <c r="N282" s="50"/>
      <c r="O282" s="50"/>
      <c r="P282" s="50"/>
      <c r="Q282" s="50"/>
      <c r="R282" s="50"/>
      <c r="S282" s="50"/>
      <c r="T282" s="50"/>
      <c r="U282" s="50"/>
      <c r="V282" s="50"/>
      <c r="W282" s="50"/>
      <c r="X282" s="50"/>
      <c r="Y282" s="50"/>
      <c r="Z282" s="50"/>
      <c r="AA282" s="50"/>
      <c r="AB282" s="50"/>
      <c r="AC282" s="50"/>
      <c r="AD282" s="50"/>
      <c r="AE282" s="50"/>
      <c r="AF282" s="50"/>
      <c r="AG282" s="50"/>
      <c r="AH282" s="50"/>
      <c r="AI282" s="50"/>
      <c r="AJ282" s="50"/>
      <c r="AK282" s="50"/>
      <c r="AL282" s="50"/>
      <c r="AM282" s="50"/>
      <c r="AN282" s="50"/>
      <c r="AO282" s="50"/>
      <c r="AP282" s="50"/>
    </row>
    <row r="283" spans="1:42" s="50" customFormat="1" ht="56.25" hidden="1" x14ac:dyDescent="0.25">
      <c r="A283" s="260" t="s">
        <v>436</v>
      </c>
      <c r="B283" s="224">
        <f>SUM(B284:B287)</f>
        <v>3827.4</v>
      </c>
      <c r="C283" s="224">
        <f>SUM(C284:C287)</f>
        <v>0</v>
      </c>
      <c r="D283" s="224">
        <f>C283/B283*100</f>
        <v>0</v>
      </c>
      <c r="E283" s="224">
        <f>SUM(E284:E287)</f>
        <v>0</v>
      </c>
      <c r="F283" s="224">
        <f>E283/B283*100</f>
        <v>0</v>
      </c>
      <c r="G283" s="224">
        <f>SUM(G284:G287)</f>
        <v>0</v>
      </c>
      <c r="H283" s="224">
        <f>G283/B283*100</f>
        <v>0</v>
      </c>
      <c r="I283" s="224">
        <f t="shared" si="26"/>
        <v>3827.4</v>
      </c>
      <c r="J283" s="478" t="s">
        <v>388</v>
      </c>
    </row>
    <row r="284" spans="1:42" s="50" customFormat="1" ht="19.5" hidden="1" x14ac:dyDescent="0.25">
      <c r="A284" s="78" t="s">
        <v>0</v>
      </c>
      <c r="B284" s="224">
        <v>0</v>
      </c>
      <c r="C284" s="224">
        <v>0</v>
      </c>
      <c r="D284" s="224">
        <v>0</v>
      </c>
      <c r="E284" s="224">
        <v>0</v>
      </c>
      <c r="F284" s="224">
        <v>0</v>
      </c>
      <c r="G284" s="224">
        <v>0</v>
      </c>
      <c r="H284" s="224">
        <v>0</v>
      </c>
      <c r="I284" s="224">
        <f t="shared" si="26"/>
        <v>0</v>
      </c>
      <c r="J284" s="487"/>
    </row>
    <row r="285" spans="1:42" s="8" customFormat="1" ht="19.5" hidden="1" x14ac:dyDescent="0.25">
      <c r="A285" s="78" t="s">
        <v>1</v>
      </c>
      <c r="B285" s="224">
        <v>3597.8</v>
      </c>
      <c r="C285" s="224">
        <v>0</v>
      </c>
      <c r="D285" s="224">
        <f>C285/B285*100</f>
        <v>0</v>
      </c>
      <c r="E285" s="224">
        <v>0</v>
      </c>
      <c r="F285" s="224">
        <f>E285/B285*100</f>
        <v>0</v>
      </c>
      <c r="G285" s="224">
        <v>0</v>
      </c>
      <c r="H285" s="224">
        <f>G285/B285*100</f>
        <v>0</v>
      </c>
      <c r="I285" s="224">
        <f t="shared" si="26"/>
        <v>3597.8</v>
      </c>
      <c r="J285" s="487"/>
      <c r="K285" s="50"/>
      <c r="L285" s="50"/>
      <c r="M285" s="50"/>
      <c r="N285" s="50"/>
      <c r="O285" s="50"/>
      <c r="P285" s="50"/>
      <c r="Q285" s="50"/>
      <c r="R285" s="50"/>
      <c r="S285" s="50"/>
      <c r="T285" s="50"/>
      <c r="U285" s="50"/>
      <c r="V285" s="50"/>
      <c r="W285" s="50"/>
      <c r="X285" s="50"/>
      <c r="Y285" s="50"/>
      <c r="Z285" s="50"/>
      <c r="AA285" s="50"/>
      <c r="AB285" s="50"/>
      <c r="AC285" s="50"/>
      <c r="AD285" s="50"/>
      <c r="AE285" s="50"/>
      <c r="AF285" s="50"/>
      <c r="AG285" s="50"/>
      <c r="AH285" s="50"/>
      <c r="AI285" s="50"/>
      <c r="AJ285" s="50"/>
      <c r="AK285" s="50"/>
      <c r="AL285" s="50"/>
      <c r="AM285" s="50"/>
      <c r="AN285" s="50"/>
      <c r="AO285" s="50"/>
      <c r="AP285" s="50"/>
    </row>
    <row r="286" spans="1:42" s="8" customFormat="1" hidden="1" x14ac:dyDescent="0.25">
      <c r="A286" s="79" t="s">
        <v>2</v>
      </c>
      <c r="B286" s="225">
        <v>229.6</v>
      </c>
      <c r="C286" s="225">
        <v>0</v>
      </c>
      <c r="D286" s="225">
        <f>C286/B286*100</f>
        <v>0</v>
      </c>
      <c r="E286" s="225">
        <v>0</v>
      </c>
      <c r="F286" s="225">
        <f>E286/B286*100</f>
        <v>0</v>
      </c>
      <c r="G286" s="225">
        <v>0</v>
      </c>
      <c r="H286" s="225">
        <f>G286/B286*100</f>
        <v>0</v>
      </c>
      <c r="I286" s="225">
        <f t="shared" si="26"/>
        <v>229.6</v>
      </c>
      <c r="J286" s="487"/>
      <c r="K286" s="50"/>
      <c r="L286" s="50"/>
      <c r="M286" s="50"/>
      <c r="N286" s="50"/>
      <c r="O286" s="50"/>
      <c r="P286" s="50"/>
      <c r="Q286" s="50"/>
      <c r="R286" s="50"/>
      <c r="S286" s="50"/>
      <c r="T286" s="50"/>
      <c r="U286" s="50"/>
      <c r="V286" s="50"/>
      <c r="W286" s="50"/>
      <c r="X286" s="50"/>
      <c r="Y286" s="50"/>
      <c r="Z286" s="50"/>
      <c r="AA286" s="50"/>
      <c r="AB286" s="50"/>
      <c r="AC286" s="50"/>
      <c r="AD286" s="50"/>
      <c r="AE286" s="50"/>
      <c r="AF286" s="50"/>
      <c r="AG286" s="50"/>
      <c r="AH286" s="50"/>
      <c r="AI286" s="50"/>
      <c r="AJ286" s="50"/>
      <c r="AK286" s="50"/>
      <c r="AL286" s="50"/>
      <c r="AM286" s="50"/>
      <c r="AN286" s="50"/>
      <c r="AO286" s="50"/>
      <c r="AP286" s="50"/>
    </row>
    <row r="287" spans="1:42" s="8" customFormat="1" hidden="1" x14ac:dyDescent="0.25">
      <c r="A287" s="80" t="s">
        <v>3</v>
      </c>
      <c r="B287" s="225">
        <v>0</v>
      </c>
      <c r="C287" s="225">
        <v>0</v>
      </c>
      <c r="D287" s="225">
        <v>0</v>
      </c>
      <c r="E287" s="225">
        <v>0</v>
      </c>
      <c r="F287" s="225">
        <v>0</v>
      </c>
      <c r="G287" s="225">
        <v>0</v>
      </c>
      <c r="H287" s="225">
        <v>0</v>
      </c>
      <c r="I287" s="225">
        <f t="shared" si="26"/>
        <v>0</v>
      </c>
      <c r="J287" s="488"/>
      <c r="K287" s="50"/>
      <c r="L287" s="50"/>
      <c r="M287" s="50"/>
      <c r="N287" s="50"/>
      <c r="O287" s="50"/>
      <c r="P287" s="50"/>
      <c r="Q287" s="50"/>
      <c r="R287" s="50"/>
      <c r="S287" s="50"/>
      <c r="T287" s="50"/>
      <c r="U287" s="50"/>
      <c r="V287" s="50"/>
      <c r="W287" s="50"/>
      <c r="X287" s="50"/>
      <c r="Y287" s="50"/>
      <c r="Z287" s="50"/>
      <c r="AA287" s="50"/>
      <c r="AB287" s="50"/>
      <c r="AC287" s="50"/>
      <c r="AD287" s="50"/>
      <c r="AE287" s="50"/>
      <c r="AF287" s="50"/>
      <c r="AG287" s="50"/>
      <c r="AH287" s="50"/>
      <c r="AI287" s="50"/>
      <c r="AJ287" s="50"/>
      <c r="AK287" s="50"/>
      <c r="AL287" s="50"/>
      <c r="AM287" s="50"/>
      <c r="AN287" s="50"/>
      <c r="AO287" s="50"/>
      <c r="AP287" s="50"/>
    </row>
    <row r="288" spans="1:42" s="8" customFormat="1" ht="49.5" hidden="1" customHeight="1" x14ac:dyDescent="0.25">
      <c r="A288" s="167" t="s">
        <v>66</v>
      </c>
      <c r="B288" s="224">
        <f>SUM(B289:B292)</f>
        <v>230534</v>
      </c>
      <c r="C288" s="224">
        <f>SUM(C289:C292)</f>
        <v>0</v>
      </c>
      <c r="D288" s="224">
        <f>C288/B288*100</f>
        <v>0</v>
      </c>
      <c r="E288" s="224">
        <f>SUM(E289:E292)</f>
        <v>0</v>
      </c>
      <c r="F288" s="224">
        <f>E288/B288*100</f>
        <v>0</v>
      </c>
      <c r="G288" s="224">
        <f>SUM(G289:G292)</f>
        <v>0</v>
      </c>
      <c r="H288" s="224">
        <f>G288/B288*100</f>
        <v>0</v>
      </c>
      <c r="I288" s="224">
        <f t="shared" si="26"/>
        <v>230534</v>
      </c>
      <c r="J288" s="478" t="s">
        <v>412</v>
      </c>
      <c r="K288" s="262"/>
      <c r="L288" s="50"/>
      <c r="M288" s="50"/>
      <c r="N288" s="50"/>
      <c r="O288" s="50"/>
      <c r="P288" s="50"/>
      <c r="Q288" s="50"/>
      <c r="R288" s="50"/>
      <c r="S288" s="50"/>
      <c r="T288" s="50"/>
      <c r="U288" s="50"/>
      <c r="V288" s="50"/>
      <c r="W288" s="50"/>
      <c r="X288" s="50"/>
      <c r="Y288" s="50"/>
      <c r="Z288" s="50"/>
      <c r="AA288" s="50"/>
      <c r="AB288" s="50"/>
      <c r="AC288" s="50"/>
      <c r="AD288" s="50"/>
      <c r="AE288" s="50"/>
      <c r="AF288" s="50"/>
      <c r="AG288" s="50"/>
      <c r="AH288" s="50"/>
      <c r="AI288" s="50"/>
      <c r="AJ288" s="50"/>
      <c r="AK288" s="50"/>
      <c r="AL288" s="50"/>
      <c r="AM288" s="50"/>
      <c r="AN288" s="50"/>
      <c r="AO288" s="50"/>
      <c r="AP288" s="50"/>
    </row>
    <row r="289" spans="1:42" s="8" customFormat="1" ht="27.75" hidden="1" customHeight="1" x14ac:dyDescent="0.25">
      <c r="A289" s="58" t="s">
        <v>0</v>
      </c>
      <c r="B289" s="224">
        <v>0</v>
      </c>
      <c r="C289" s="224">
        <v>0</v>
      </c>
      <c r="D289" s="224">
        <v>0</v>
      </c>
      <c r="E289" s="224">
        <v>0</v>
      </c>
      <c r="F289" s="224">
        <v>0</v>
      </c>
      <c r="G289" s="224">
        <v>0</v>
      </c>
      <c r="H289" s="224">
        <v>0</v>
      </c>
      <c r="I289" s="224">
        <f t="shared" si="26"/>
        <v>0</v>
      </c>
      <c r="J289" s="487"/>
      <c r="K289" s="50"/>
      <c r="L289" s="50"/>
      <c r="M289" s="50"/>
      <c r="N289" s="50"/>
      <c r="O289" s="50"/>
      <c r="P289" s="50"/>
      <c r="Q289" s="50"/>
      <c r="R289" s="50"/>
      <c r="S289" s="50"/>
      <c r="T289" s="50"/>
      <c r="U289" s="50"/>
      <c r="V289" s="50"/>
      <c r="W289" s="50"/>
      <c r="X289" s="50"/>
      <c r="Y289" s="50"/>
      <c r="Z289" s="50"/>
      <c r="AA289" s="50"/>
      <c r="AB289" s="50"/>
      <c r="AC289" s="50"/>
      <c r="AD289" s="50"/>
      <c r="AE289" s="50"/>
      <c r="AF289" s="50"/>
      <c r="AG289" s="50"/>
      <c r="AH289" s="50"/>
      <c r="AI289" s="50"/>
      <c r="AJ289" s="50"/>
      <c r="AK289" s="50"/>
      <c r="AL289" s="50"/>
      <c r="AM289" s="50"/>
      <c r="AN289" s="50"/>
      <c r="AO289" s="50"/>
      <c r="AP289" s="50"/>
    </row>
    <row r="290" spans="1:42" s="8" customFormat="1" ht="27.75" hidden="1" customHeight="1" x14ac:dyDescent="0.25">
      <c r="A290" s="58" t="s">
        <v>1</v>
      </c>
      <c r="B290" s="224">
        <v>216702</v>
      </c>
      <c r="C290" s="224">
        <v>0</v>
      </c>
      <c r="D290" s="224">
        <f>C290/B290*100</f>
        <v>0</v>
      </c>
      <c r="E290" s="224">
        <v>0</v>
      </c>
      <c r="F290" s="224">
        <f>E290/B290*100</f>
        <v>0</v>
      </c>
      <c r="G290" s="224">
        <v>0</v>
      </c>
      <c r="H290" s="224">
        <f>G290/B290*100</f>
        <v>0</v>
      </c>
      <c r="I290" s="224">
        <f t="shared" si="26"/>
        <v>216702</v>
      </c>
      <c r="J290" s="487"/>
      <c r="K290" s="50"/>
      <c r="L290" s="50"/>
      <c r="M290" s="50"/>
      <c r="N290" s="50"/>
      <c r="O290" s="50"/>
      <c r="P290" s="50"/>
      <c r="Q290" s="50"/>
      <c r="R290" s="50"/>
      <c r="S290" s="50"/>
      <c r="T290" s="50"/>
      <c r="U290" s="50"/>
      <c r="V290" s="50"/>
      <c r="W290" s="50"/>
      <c r="X290" s="50"/>
      <c r="Y290" s="50"/>
      <c r="Z290" s="50"/>
      <c r="AA290" s="50"/>
      <c r="AB290" s="50"/>
      <c r="AC290" s="50"/>
      <c r="AD290" s="50"/>
      <c r="AE290" s="50"/>
      <c r="AF290" s="50"/>
      <c r="AG290" s="50"/>
      <c r="AH290" s="50"/>
      <c r="AI290" s="50"/>
      <c r="AJ290" s="50"/>
      <c r="AK290" s="50"/>
      <c r="AL290" s="50"/>
      <c r="AM290" s="50"/>
      <c r="AN290" s="50"/>
      <c r="AO290" s="50"/>
      <c r="AP290" s="50"/>
    </row>
    <row r="291" spans="1:42" s="8" customFormat="1" ht="27.75" hidden="1" customHeight="1" x14ac:dyDescent="0.25">
      <c r="A291" s="60" t="s">
        <v>2</v>
      </c>
      <c r="B291" s="225">
        <v>13832</v>
      </c>
      <c r="C291" s="225">
        <v>0</v>
      </c>
      <c r="D291" s="225">
        <f>C291/B291*100</f>
        <v>0</v>
      </c>
      <c r="E291" s="225">
        <v>0</v>
      </c>
      <c r="F291" s="225">
        <f>E291/B291*100</f>
        <v>0</v>
      </c>
      <c r="G291" s="225">
        <v>0</v>
      </c>
      <c r="H291" s="225">
        <f>G291/B291*100</f>
        <v>0</v>
      </c>
      <c r="I291" s="225">
        <f t="shared" si="26"/>
        <v>13832</v>
      </c>
      <c r="J291" s="487"/>
      <c r="K291" s="50"/>
      <c r="L291" s="50"/>
      <c r="M291" s="50"/>
      <c r="N291" s="50"/>
      <c r="O291" s="50"/>
      <c r="P291" s="50"/>
      <c r="Q291" s="50"/>
      <c r="R291" s="50"/>
      <c r="S291" s="50"/>
      <c r="T291" s="50"/>
      <c r="U291" s="50"/>
      <c r="V291" s="50"/>
      <c r="W291" s="50"/>
      <c r="X291" s="50"/>
      <c r="Y291" s="50"/>
      <c r="Z291" s="50"/>
      <c r="AA291" s="50"/>
      <c r="AB291" s="50"/>
      <c r="AC291" s="50"/>
      <c r="AD291" s="50"/>
      <c r="AE291" s="50"/>
      <c r="AF291" s="50"/>
      <c r="AG291" s="50"/>
      <c r="AH291" s="50"/>
      <c r="AI291" s="50"/>
      <c r="AJ291" s="50"/>
      <c r="AK291" s="50"/>
      <c r="AL291" s="50"/>
      <c r="AM291" s="50"/>
      <c r="AN291" s="50"/>
      <c r="AO291" s="50"/>
      <c r="AP291" s="50"/>
    </row>
    <row r="292" spans="1:42" s="8" customFormat="1" ht="27.75" hidden="1" customHeight="1" x14ac:dyDescent="0.25">
      <c r="A292" s="60" t="s">
        <v>3</v>
      </c>
      <c r="B292" s="225">
        <v>0</v>
      </c>
      <c r="C292" s="225">
        <v>0</v>
      </c>
      <c r="D292" s="225">
        <v>0</v>
      </c>
      <c r="E292" s="225">
        <v>0</v>
      </c>
      <c r="F292" s="225">
        <v>0</v>
      </c>
      <c r="G292" s="225">
        <v>0</v>
      </c>
      <c r="H292" s="225">
        <v>0</v>
      </c>
      <c r="I292" s="225">
        <f t="shared" si="26"/>
        <v>0</v>
      </c>
      <c r="J292" s="488"/>
      <c r="K292" s="50"/>
      <c r="L292" s="50"/>
      <c r="M292" s="50"/>
      <c r="N292" s="50"/>
      <c r="O292" s="50"/>
      <c r="P292" s="50"/>
      <c r="Q292" s="50"/>
      <c r="R292" s="50"/>
      <c r="S292" s="50"/>
      <c r="T292" s="50"/>
      <c r="U292" s="50"/>
      <c r="V292" s="50"/>
      <c r="W292" s="50"/>
      <c r="X292" s="50"/>
      <c r="Y292" s="50"/>
      <c r="Z292" s="50"/>
      <c r="AA292" s="50"/>
      <c r="AB292" s="50"/>
      <c r="AC292" s="50"/>
      <c r="AD292" s="50"/>
      <c r="AE292" s="50"/>
      <c r="AF292" s="50"/>
      <c r="AG292" s="50"/>
      <c r="AH292" s="50"/>
      <c r="AI292" s="50"/>
      <c r="AJ292" s="50"/>
      <c r="AK292" s="50"/>
      <c r="AL292" s="50"/>
      <c r="AM292" s="50"/>
      <c r="AN292" s="50"/>
      <c r="AO292" s="50"/>
      <c r="AP292" s="50"/>
    </row>
    <row r="293" spans="1:42" s="8" customFormat="1" ht="93.75" hidden="1" x14ac:dyDescent="0.25">
      <c r="A293" s="167" t="s">
        <v>373</v>
      </c>
      <c r="B293" s="224">
        <f>SUM(B294:B297)</f>
        <v>173506.2</v>
      </c>
      <c r="C293" s="224">
        <f>SUM(C294:C297)</f>
        <v>0</v>
      </c>
      <c r="D293" s="224">
        <f>C293/B293*100</f>
        <v>0</v>
      </c>
      <c r="E293" s="224">
        <v>139297.29999999999</v>
      </c>
      <c r="F293" s="224">
        <f>E293/B293*100</f>
        <v>80.283759312347328</v>
      </c>
      <c r="G293" s="224">
        <f>SUM(G294:G297)</f>
        <v>0</v>
      </c>
      <c r="H293" s="224">
        <f>G293/B293*100</f>
        <v>0</v>
      </c>
      <c r="I293" s="224">
        <f t="shared" si="26"/>
        <v>173506.2</v>
      </c>
      <c r="J293" s="478" t="s">
        <v>370</v>
      </c>
      <c r="K293" s="50"/>
      <c r="L293" s="50"/>
      <c r="M293" s="50"/>
      <c r="N293" s="50"/>
      <c r="O293" s="50"/>
      <c r="P293" s="50"/>
      <c r="Q293" s="50"/>
      <c r="R293" s="50"/>
      <c r="S293" s="50"/>
      <c r="T293" s="50"/>
      <c r="U293" s="50"/>
      <c r="V293" s="50"/>
      <c r="W293" s="50"/>
      <c r="X293" s="50"/>
      <c r="Y293" s="50"/>
      <c r="Z293" s="50"/>
      <c r="AA293" s="50"/>
      <c r="AB293" s="50"/>
      <c r="AC293" s="50"/>
      <c r="AD293" s="50"/>
      <c r="AE293" s="50"/>
      <c r="AF293" s="50"/>
      <c r="AG293" s="50"/>
      <c r="AH293" s="50"/>
      <c r="AI293" s="50"/>
      <c r="AJ293" s="50"/>
      <c r="AK293" s="50"/>
      <c r="AL293" s="50"/>
      <c r="AM293" s="50"/>
      <c r="AN293" s="50"/>
      <c r="AO293" s="50"/>
      <c r="AP293" s="50"/>
    </row>
    <row r="294" spans="1:42" s="8" customFormat="1" ht="19.5" hidden="1" x14ac:dyDescent="0.25">
      <c r="A294" s="58" t="s">
        <v>0</v>
      </c>
      <c r="B294" s="224">
        <v>0</v>
      </c>
      <c r="C294" s="224">
        <v>0</v>
      </c>
      <c r="D294" s="224">
        <v>0</v>
      </c>
      <c r="E294" s="224">
        <v>0</v>
      </c>
      <c r="F294" s="224">
        <v>0</v>
      </c>
      <c r="G294" s="224">
        <v>0</v>
      </c>
      <c r="H294" s="224">
        <v>0</v>
      </c>
      <c r="I294" s="224">
        <f t="shared" si="26"/>
        <v>0</v>
      </c>
      <c r="J294" s="487"/>
      <c r="K294" s="50"/>
      <c r="L294" s="50"/>
      <c r="M294" s="50"/>
      <c r="N294" s="50"/>
      <c r="O294" s="50"/>
      <c r="P294" s="50"/>
      <c r="Q294" s="50"/>
      <c r="R294" s="50"/>
      <c r="S294" s="50"/>
      <c r="T294" s="50"/>
      <c r="U294" s="50"/>
      <c r="V294" s="50"/>
      <c r="W294" s="50"/>
      <c r="X294" s="50"/>
      <c r="Y294" s="50"/>
      <c r="Z294" s="50"/>
      <c r="AA294" s="50"/>
      <c r="AB294" s="50"/>
      <c r="AC294" s="50"/>
      <c r="AD294" s="50"/>
      <c r="AE294" s="50"/>
      <c r="AF294" s="50"/>
      <c r="AG294" s="50"/>
      <c r="AH294" s="50"/>
      <c r="AI294" s="50"/>
      <c r="AJ294" s="50"/>
      <c r="AK294" s="50"/>
      <c r="AL294" s="50"/>
      <c r="AM294" s="50"/>
      <c r="AN294" s="50"/>
      <c r="AO294" s="50"/>
      <c r="AP294" s="50"/>
    </row>
    <row r="295" spans="1:42" s="8" customFormat="1" ht="19.5" hidden="1" x14ac:dyDescent="0.25">
      <c r="A295" s="58" t="s">
        <v>1</v>
      </c>
      <c r="B295" s="224">
        <v>173506.2</v>
      </c>
      <c r="C295" s="224">
        <v>0</v>
      </c>
      <c r="D295" s="224">
        <f>C295/B295*100</f>
        <v>0</v>
      </c>
      <c r="E295" s="224">
        <v>0</v>
      </c>
      <c r="F295" s="224">
        <f>E295/B295*100</f>
        <v>0</v>
      </c>
      <c r="G295" s="224">
        <v>0</v>
      </c>
      <c r="H295" s="224">
        <f>G295/B295*100</f>
        <v>0</v>
      </c>
      <c r="I295" s="224">
        <f t="shared" si="26"/>
        <v>173506.2</v>
      </c>
      <c r="J295" s="487"/>
      <c r="K295" s="50"/>
      <c r="L295" s="50"/>
      <c r="M295" s="50"/>
      <c r="N295" s="50"/>
      <c r="O295" s="50"/>
      <c r="P295" s="50"/>
      <c r="Q295" s="50"/>
      <c r="R295" s="50"/>
      <c r="S295" s="50"/>
      <c r="T295" s="50"/>
      <c r="U295" s="50"/>
      <c r="V295" s="50"/>
      <c r="W295" s="50"/>
      <c r="X295" s="50"/>
      <c r="Y295" s="50"/>
      <c r="Z295" s="50"/>
      <c r="AA295" s="50"/>
      <c r="AB295" s="50"/>
      <c r="AC295" s="50"/>
      <c r="AD295" s="50"/>
      <c r="AE295" s="50"/>
      <c r="AF295" s="50"/>
      <c r="AG295" s="50"/>
      <c r="AH295" s="50"/>
      <c r="AI295" s="50"/>
      <c r="AJ295" s="50"/>
      <c r="AK295" s="50"/>
      <c r="AL295" s="50"/>
      <c r="AM295" s="50"/>
      <c r="AN295" s="50"/>
      <c r="AO295" s="50"/>
      <c r="AP295" s="50"/>
    </row>
    <row r="296" spans="1:42" s="8" customFormat="1" hidden="1" x14ac:dyDescent="0.25">
      <c r="A296" s="60" t="s">
        <v>2</v>
      </c>
      <c r="B296" s="225">
        <v>0</v>
      </c>
      <c r="C296" s="225">
        <v>0</v>
      </c>
      <c r="D296" s="225">
        <v>0</v>
      </c>
      <c r="E296" s="225">
        <v>0</v>
      </c>
      <c r="F296" s="225">
        <v>0</v>
      </c>
      <c r="G296" s="225">
        <v>0</v>
      </c>
      <c r="H296" s="225">
        <v>0</v>
      </c>
      <c r="I296" s="225">
        <f t="shared" si="26"/>
        <v>0</v>
      </c>
      <c r="J296" s="487"/>
      <c r="K296" s="50"/>
      <c r="L296" s="50"/>
      <c r="M296" s="50"/>
      <c r="N296" s="50"/>
      <c r="O296" s="50"/>
      <c r="P296" s="50"/>
      <c r="Q296" s="50"/>
      <c r="R296" s="50"/>
      <c r="S296" s="50"/>
      <c r="T296" s="50"/>
      <c r="U296" s="50"/>
      <c r="V296" s="50"/>
      <c r="W296" s="50"/>
      <c r="X296" s="50"/>
      <c r="Y296" s="50"/>
      <c r="Z296" s="50"/>
      <c r="AA296" s="50"/>
      <c r="AB296" s="50"/>
      <c r="AC296" s="50"/>
      <c r="AD296" s="50"/>
      <c r="AE296" s="50"/>
      <c r="AF296" s="50"/>
      <c r="AG296" s="50"/>
      <c r="AH296" s="50"/>
      <c r="AI296" s="50"/>
      <c r="AJ296" s="50"/>
      <c r="AK296" s="50"/>
      <c r="AL296" s="50"/>
      <c r="AM296" s="50"/>
      <c r="AN296" s="50"/>
      <c r="AO296" s="50"/>
      <c r="AP296" s="50"/>
    </row>
    <row r="297" spans="1:42" s="8" customFormat="1" hidden="1" x14ac:dyDescent="0.25">
      <c r="A297" s="60" t="s">
        <v>3</v>
      </c>
      <c r="B297" s="225">
        <v>0</v>
      </c>
      <c r="C297" s="225">
        <v>0</v>
      </c>
      <c r="D297" s="225">
        <v>0</v>
      </c>
      <c r="E297" s="225">
        <v>0</v>
      </c>
      <c r="F297" s="225">
        <v>0</v>
      </c>
      <c r="G297" s="225">
        <v>0</v>
      </c>
      <c r="H297" s="225">
        <v>0</v>
      </c>
      <c r="I297" s="225">
        <f t="shared" si="26"/>
        <v>0</v>
      </c>
      <c r="J297" s="488"/>
      <c r="K297" s="50"/>
      <c r="L297" s="50"/>
      <c r="M297" s="50"/>
      <c r="N297" s="50"/>
      <c r="O297" s="50"/>
      <c r="P297" s="50"/>
      <c r="Q297" s="50"/>
      <c r="R297" s="50"/>
      <c r="S297" s="50"/>
      <c r="T297" s="50"/>
      <c r="U297" s="50"/>
      <c r="V297" s="50"/>
      <c r="W297" s="50"/>
      <c r="X297" s="50"/>
      <c r="Y297" s="50"/>
      <c r="Z297" s="50"/>
      <c r="AA297" s="50"/>
      <c r="AB297" s="50"/>
      <c r="AC297" s="50"/>
      <c r="AD297" s="50"/>
      <c r="AE297" s="50"/>
      <c r="AF297" s="50"/>
      <c r="AG297" s="50"/>
      <c r="AH297" s="50"/>
      <c r="AI297" s="50"/>
      <c r="AJ297" s="50"/>
      <c r="AK297" s="50"/>
      <c r="AL297" s="50"/>
      <c r="AM297" s="50"/>
      <c r="AN297" s="50"/>
      <c r="AO297" s="50"/>
      <c r="AP297" s="50"/>
    </row>
    <row r="298" spans="1:42" s="8" customFormat="1" ht="206.25" hidden="1" x14ac:dyDescent="0.25">
      <c r="A298" s="167" t="s">
        <v>374</v>
      </c>
      <c r="B298" s="224">
        <f>SUM(B299:B302)</f>
        <v>139260</v>
      </c>
      <c r="C298" s="224">
        <f>SUM(C299:C302)</f>
        <v>0</v>
      </c>
      <c r="D298" s="224">
        <f>C298/B298*100</f>
        <v>0</v>
      </c>
      <c r="E298" s="224">
        <f>SUM(E299:E302)</f>
        <v>0</v>
      </c>
      <c r="F298" s="224">
        <f>E298/B298*100</f>
        <v>0</v>
      </c>
      <c r="G298" s="224">
        <f>SUM(G299:G302)</f>
        <v>0</v>
      </c>
      <c r="H298" s="224">
        <f>G298/B298*100</f>
        <v>0</v>
      </c>
      <c r="I298" s="224">
        <f t="shared" si="26"/>
        <v>139260</v>
      </c>
      <c r="J298" s="478" t="s">
        <v>372</v>
      </c>
      <c r="K298" s="50"/>
      <c r="L298" s="50"/>
      <c r="M298" s="50"/>
      <c r="N298" s="50"/>
      <c r="O298" s="50"/>
      <c r="P298" s="50"/>
      <c r="Q298" s="50"/>
      <c r="R298" s="50"/>
      <c r="S298" s="50"/>
      <c r="T298" s="50"/>
      <c r="U298" s="50"/>
      <c r="V298" s="50"/>
      <c r="W298" s="50"/>
      <c r="X298" s="50"/>
      <c r="Y298" s="50"/>
      <c r="Z298" s="50"/>
      <c r="AA298" s="50"/>
      <c r="AB298" s="50"/>
      <c r="AC298" s="50"/>
      <c r="AD298" s="50"/>
      <c r="AE298" s="50"/>
      <c r="AF298" s="50"/>
      <c r="AG298" s="50"/>
      <c r="AH298" s="50"/>
      <c r="AI298" s="50"/>
      <c r="AJ298" s="50"/>
      <c r="AK298" s="50"/>
      <c r="AL298" s="50"/>
      <c r="AM298" s="50"/>
      <c r="AN298" s="50"/>
      <c r="AO298" s="50"/>
      <c r="AP298" s="50"/>
    </row>
    <row r="299" spans="1:42" s="8" customFormat="1" ht="19.5" hidden="1" x14ac:dyDescent="0.25">
      <c r="A299" s="58" t="s">
        <v>0</v>
      </c>
      <c r="B299" s="224">
        <v>0</v>
      </c>
      <c r="C299" s="224">
        <v>0</v>
      </c>
      <c r="D299" s="224">
        <v>0</v>
      </c>
      <c r="E299" s="224">
        <v>0</v>
      </c>
      <c r="F299" s="224">
        <v>0</v>
      </c>
      <c r="G299" s="224">
        <v>0</v>
      </c>
      <c r="H299" s="224">
        <v>0</v>
      </c>
      <c r="I299" s="224">
        <f t="shared" si="26"/>
        <v>0</v>
      </c>
      <c r="J299" s="487"/>
      <c r="K299" s="50"/>
      <c r="L299" s="50"/>
      <c r="M299" s="50"/>
      <c r="N299" s="50"/>
      <c r="O299" s="50"/>
      <c r="P299" s="50"/>
      <c r="Q299" s="50"/>
      <c r="R299" s="50"/>
      <c r="S299" s="50"/>
      <c r="T299" s="50"/>
      <c r="U299" s="50"/>
      <c r="V299" s="50"/>
      <c r="W299" s="50"/>
      <c r="X299" s="50"/>
      <c r="Y299" s="50"/>
      <c r="Z299" s="50"/>
      <c r="AA299" s="50"/>
      <c r="AB299" s="50"/>
      <c r="AC299" s="50"/>
      <c r="AD299" s="50"/>
      <c r="AE299" s="50"/>
      <c r="AF299" s="50"/>
      <c r="AG299" s="50"/>
      <c r="AH299" s="50"/>
      <c r="AI299" s="50"/>
      <c r="AJ299" s="50"/>
      <c r="AK299" s="50"/>
      <c r="AL299" s="50"/>
      <c r="AM299" s="50"/>
      <c r="AN299" s="50"/>
      <c r="AO299" s="50"/>
      <c r="AP299" s="50"/>
    </row>
    <row r="300" spans="1:42" s="8" customFormat="1" ht="19.5" hidden="1" x14ac:dyDescent="0.25">
      <c r="A300" s="58" t="s">
        <v>1</v>
      </c>
      <c r="B300" s="224">
        <v>139260</v>
      </c>
      <c r="C300" s="224">
        <v>0</v>
      </c>
      <c r="D300" s="224">
        <f>C300/B300*100</f>
        <v>0</v>
      </c>
      <c r="E300" s="224">
        <v>0</v>
      </c>
      <c r="F300" s="224">
        <f>E300/B300*100</f>
        <v>0</v>
      </c>
      <c r="G300" s="224">
        <v>0</v>
      </c>
      <c r="H300" s="224">
        <f>G300/B300*100</f>
        <v>0</v>
      </c>
      <c r="I300" s="224">
        <f t="shared" si="26"/>
        <v>139260</v>
      </c>
      <c r="J300" s="487"/>
      <c r="K300" s="50"/>
      <c r="L300" s="50"/>
      <c r="M300" s="50"/>
      <c r="N300" s="50"/>
      <c r="O300" s="50"/>
      <c r="P300" s="50"/>
      <c r="Q300" s="50"/>
      <c r="R300" s="50"/>
      <c r="S300" s="50"/>
      <c r="T300" s="50"/>
      <c r="U300" s="50"/>
      <c r="V300" s="50"/>
      <c r="W300" s="50"/>
      <c r="X300" s="50"/>
      <c r="Y300" s="50"/>
      <c r="Z300" s="50"/>
      <c r="AA300" s="50"/>
      <c r="AB300" s="50"/>
      <c r="AC300" s="50"/>
      <c r="AD300" s="50"/>
      <c r="AE300" s="50"/>
      <c r="AF300" s="50"/>
      <c r="AG300" s="50"/>
      <c r="AH300" s="50"/>
      <c r="AI300" s="50"/>
      <c r="AJ300" s="50"/>
      <c r="AK300" s="50"/>
      <c r="AL300" s="50"/>
      <c r="AM300" s="50"/>
      <c r="AN300" s="50"/>
      <c r="AO300" s="50"/>
      <c r="AP300" s="50"/>
    </row>
    <row r="301" spans="1:42" s="8" customFormat="1" hidden="1" x14ac:dyDescent="0.25">
      <c r="A301" s="60" t="s">
        <v>2</v>
      </c>
      <c r="B301" s="225">
        <v>0</v>
      </c>
      <c r="C301" s="225">
        <v>0</v>
      </c>
      <c r="D301" s="225">
        <v>0</v>
      </c>
      <c r="E301" s="225">
        <v>0</v>
      </c>
      <c r="F301" s="225">
        <v>0</v>
      </c>
      <c r="G301" s="225">
        <v>0</v>
      </c>
      <c r="H301" s="225">
        <v>0</v>
      </c>
      <c r="I301" s="225">
        <f t="shared" si="26"/>
        <v>0</v>
      </c>
      <c r="J301" s="487"/>
      <c r="K301" s="50"/>
      <c r="L301" s="50"/>
      <c r="M301" s="50"/>
      <c r="N301" s="50"/>
      <c r="O301" s="50"/>
      <c r="P301" s="50"/>
      <c r="Q301" s="50"/>
      <c r="R301" s="50"/>
      <c r="S301" s="50"/>
      <c r="T301" s="50"/>
      <c r="U301" s="50"/>
      <c r="V301" s="50"/>
      <c r="W301" s="50"/>
      <c r="X301" s="50"/>
      <c r="Y301" s="50"/>
      <c r="Z301" s="50"/>
      <c r="AA301" s="50"/>
      <c r="AB301" s="50"/>
      <c r="AC301" s="50"/>
      <c r="AD301" s="50"/>
      <c r="AE301" s="50"/>
      <c r="AF301" s="50"/>
      <c r="AG301" s="50"/>
      <c r="AH301" s="50"/>
      <c r="AI301" s="50"/>
      <c r="AJ301" s="50"/>
      <c r="AK301" s="50"/>
      <c r="AL301" s="50"/>
      <c r="AM301" s="50"/>
      <c r="AN301" s="50"/>
      <c r="AO301" s="50"/>
      <c r="AP301" s="50"/>
    </row>
    <row r="302" spans="1:42" s="8" customFormat="1" hidden="1" x14ac:dyDescent="0.25">
      <c r="A302" s="60" t="s">
        <v>3</v>
      </c>
      <c r="B302" s="225">
        <v>0</v>
      </c>
      <c r="C302" s="225">
        <v>0</v>
      </c>
      <c r="D302" s="225">
        <v>0</v>
      </c>
      <c r="E302" s="225">
        <v>0</v>
      </c>
      <c r="F302" s="225">
        <v>0</v>
      </c>
      <c r="G302" s="225">
        <v>0</v>
      </c>
      <c r="H302" s="225">
        <v>0</v>
      </c>
      <c r="I302" s="225">
        <f t="shared" si="26"/>
        <v>0</v>
      </c>
      <c r="J302" s="488"/>
      <c r="K302" s="50"/>
      <c r="L302" s="50"/>
      <c r="M302" s="50"/>
      <c r="N302" s="50"/>
      <c r="O302" s="50"/>
      <c r="P302" s="50"/>
      <c r="Q302" s="50"/>
      <c r="R302" s="50"/>
      <c r="S302" s="50"/>
      <c r="T302" s="50"/>
      <c r="U302" s="50"/>
      <c r="V302" s="50"/>
      <c r="W302" s="50"/>
      <c r="X302" s="50"/>
      <c r="Y302" s="50"/>
      <c r="Z302" s="50"/>
      <c r="AA302" s="50"/>
      <c r="AB302" s="50"/>
      <c r="AC302" s="50"/>
      <c r="AD302" s="50"/>
      <c r="AE302" s="50"/>
      <c r="AF302" s="50"/>
      <c r="AG302" s="50"/>
      <c r="AH302" s="50"/>
      <c r="AI302" s="50"/>
      <c r="AJ302" s="50"/>
      <c r="AK302" s="50"/>
      <c r="AL302" s="50"/>
      <c r="AM302" s="50"/>
      <c r="AN302" s="50"/>
      <c r="AO302" s="50"/>
      <c r="AP302" s="50"/>
    </row>
    <row r="303" spans="1:42" s="8" customFormat="1" ht="96" hidden="1" customHeight="1" x14ac:dyDescent="0.25">
      <c r="A303" s="167" t="s">
        <v>375</v>
      </c>
      <c r="B303" s="224">
        <f>SUM(B304:B307)</f>
        <v>43193.599999999999</v>
      </c>
      <c r="C303" s="224">
        <f>SUM(C304:C307)</f>
        <v>0</v>
      </c>
      <c r="D303" s="224">
        <f>C303/B303*100</f>
        <v>0</v>
      </c>
      <c r="E303" s="224">
        <f>SUM(E304:E307)</f>
        <v>0</v>
      </c>
      <c r="F303" s="224">
        <f>E303/B303*100</f>
        <v>0</v>
      </c>
      <c r="G303" s="224">
        <f>SUM(G304:G307)</f>
        <v>0</v>
      </c>
      <c r="H303" s="224">
        <f>G303/B303*100</f>
        <v>0</v>
      </c>
      <c r="I303" s="224">
        <f t="shared" si="26"/>
        <v>43193.599999999999</v>
      </c>
      <c r="J303" s="478" t="s">
        <v>376</v>
      </c>
      <c r="K303" s="236" t="s">
        <v>362</v>
      </c>
      <c r="L303" s="50"/>
      <c r="M303" s="50"/>
      <c r="N303" s="50"/>
      <c r="O303" s="50"/>
      <c r="P303" s="50"/>
      <c r="Q303" s="50"/>
      <c r="R303" s="50"/>
      <c r="S303" s="50"/>
      <c r="T303" s="50"/>
      <c r="U303" s="50"/>
      <c r="V303" s="50"/>
      <c r="W303" s="50"/>
      <c r="X303" s="50"/>
      <c r="Y303" s="50"/>
      <c r="Z303" s="50"/>
      <c r="AA303" s="50"/>
      <c r="AB303" s="50"/>
      <c r="AC303" s="50"/>
      <c r="AD303" s="50"/>
      <c r="AE303" s="50"/>
      <c r="AF303" s="50"/>
      <c r="AG303" s="50"/>
      <c r="AH303" s="50"/>
      <c r="AI303" s="50"/>
      <c r="AJ303" s="50"/>
      <c r="AK303" s="50"/>
      <c r="AL303" s="50"/>
      <c r="AM303" s="50"/>
      <c r="AN303" s="50"/>
      <c r="AO303" s="50"/>
      <c r="AP303" s="50"/>
    </row>
    <row r="304" spans="1:42" s="8" customFormat="1" ht="19.5" hidden="1" x14ac:dyDescent="0.25">
      <c r="A304" s="58" t="s">
        <v>0</v>
      </c>
      <c r="B304" s="224">
        <v>0</v>
      </c>
      <c r="C304" s="224">
        <v>0</v>
      </c>
      <c r="D304" s="224">
        <v>0</v>
      </c>
      <c r="E304" s="224">
        <v>0</v>
      </c>
      <c r="F304" s="224">
        <v>0</v>
      </c>
      <c r="G304" s="224">
        <v>0</v>
      </c>
      <c r="H304" s="224">
        <v>0</v>
      </c>
      <c r="I304" s="224">
        <f t="shared" si="26"/>
        <v>0</v>
      </c>
      <c r="J304" s="487"/>
      <c r="K304" s="50"/>
      <c r="L304" s="50"/>
      <c r="M304" s="50"/>
      <c r="N304" s="50"/>
      <c r="O304" s="50"/>
      <c r="P304" s="50"/>
      <c r="Q304" s="50"/>
      <c r="R304" s="50"/>
      <c r="S304" s="50"/>
      <c r="T304" s="50"/>
      <c r="U304" s="50"/>
      <c r="V304" s="50"/>
      <c r="W304" s="50"/>
      <c r="X304" s="50"/>
      <c r="Y304" s="50"/>
      <c r="Z304" s="50"/>
      <c r="AA304" s="50"/>
      <c r="AB304" s="50"/>
      <c r="AC304" s="50"/>
      <c r="AD304" s="50"/>
      <c r="AE304" s="50"/>
      <c r="AF304" s="50"/>
      <c r="AG304" s="50"/>
      <c r="AH304" s="50"/>
      <c r="AI304" s="50"/>
      <c r="AJ304" s="50"/>
      <c r="AK304" s="50"/>
      <c r="AL304" s="50"/>
      <c r="AM304" s="50"/>
      <c r="AN304" s="50"/>
      <c r="AO304" s="50"/>
      <c r="AP304" s="50"/>
    </row>
    <row r="305" spans="1:42" s="8" customFormat="1" ht="19.5" hidden="1" x14ac:dyDescent="0.25">
      <c r="A305" s="58" t="s">
        <v>1</v>
      </c>
      <c r="B305" s="224">
        <v>40602</v>
      </c>
      <c r="C305" s="224">
        <v>0</v>
      </c>
      <c r="D305" s="224">
        <f>C305/B305*100</f>
        <v>0</v>
      </c>
      <c r="E305" s="224">
        <v>0</v>
      </c>
      <c r="F305" s="224">
        <f>E305/B305*100</f>
        <v>0</v>
      </c>
      <c r="G305" s="224">
        <v>0</v>
      </c>
      <c r="H305" s="224">
        <f>G305/B305*100</f>
        <v>0</v>
      </c>
      <c r="I305" s="224">
        <f t="shared" si="26"/>
        <v>40602</v>
      </c>
      <c r="J305" s="487"/>
      <c r="K305" s="50"/>
      <c r="L305" s="50"/>
      <c r="M305" s="50"/>
      <c r="N305" s="50"/>
      <c r="O305" s="50"/>
      <c r="P305" s="50"/>
      <c r="Q305" s="50"/>
      <c r="R305" s="50"/>
      <c r="S305" s="50"/>
      <c r="T305" s="50"/>
      <c r="U305" s="50"/>
      <c r="V305" s="50"/>
      <c r="W305" s="50"/>
      <c r="X305" s="50"/>
      <c r="Y305" s="50"/>
      <c r="Z305" s="50"/>
      <c r="AA305" s="50"/>
      <c r="AB305" s="50"/>
      <c r="AC305" s="50"/>
      <c r="AD305" s="50"/>
      <c r="AE305" s="50"/>
      <c r="AF305" s="50"/>
      <c r="AG305" s="50"/>
      <c r="AH305" s="50"/>
      <c r="AI305" s="50"/>
      <c r="AJ305" s="50"/>
      <c r="AK305" s="50"/>
      <c r="AL305" s="50"/>
      <c r="AM305" s="50"/>
      <c r="AN305" s="50"/>
      <c r="AO305" s="50"/>
      <c r="AP305" s="50"/>
    </row>
    <row r="306" spans="1:42" s="8" customFormat="1" hidden="1" x14ac:dyDescent="0.25">
      <c r="A306" s="60" t="s">
        <v>2</v>
      </c>
      <c r="B306" s="225">
        <v>2591.6</v>
      </c>
      <c r="C306" s="225">
        <v>0</v>
      </c>
      <c r="D306" s="225">
        <v>0</v>
      </c>
      <c r="E306" s="225">
        <v>0</v>
      </c>
      <c r="F306" s="225">
        <v>0</v>
      </c>
      <c r="G306" s="225">
        <v>0</v>
      </c>
      <c r="H306" s="225">
        <v>0</v>
      </c>
      <c r="I306" s="225">
        <f t="shared" si="26"/>
        <v>2591.6</v>
      </c>
      <c r="J306" s="487"/>
      <c r="K306" s="50"/>
      <c r="L306" s="50"/>
      <c r="M306" s="50"/>
      <c r="N306" s="50"/>
      <c r="O306" s="50"/>
      <c r="P306" s="50"/>
      <c r="Q306" s="50"/>
      <c r="R306" s="50"/>
      <c r="S306" s="50"/>
      <c r="T306" s="50"/>
      <c r="U306" s="50"/>
      <c r="V306" s="50"/>
      <c r="W306" s="50"/>
      <c r="X306" s="50"/>
      <c r="Y306" s="50"/>
      <c r="Z306" s="50"/>
      <c r="AA306" s="50"/>
      <c r="AB306" s="50"/>
      <c r="AC306" s="50"/>
      <c r="AD306" s="50"/>
      <c r="AE306" s="50"/>
      <c r="AF306" s="50"/>
      <c r="AG306" s="50"/>
      <c r="AH306" s="50"/>
      <c r="AI306" s="50"/>
      <c r="AJ306" s="50"/>
      <c r="AK306" s="50"/>
      <c r="AL306" s="50"/>
      <c r="AM306" s="50"/>
      <c r="AN306" s="50"/>
      <c r="AO306" s="50"/>
      <c r="AP306" s="50"/>
    </row>
    <row r="307" spans="1:42" s="8" customFormat="1" hidden="1" x14ac:dyDescent="0.25">
      <c r="A307" s="60" t="s">
        <v>3</v>
      </c>
      <c r="B307" s="225">
        <v>0</v>
      </c>
      <c r="C307" s="225">
        <v>0</v>
      </c>
      <c r="D307" s="225">
        <v>0</v>
      </c>
      <c r="E307" s="225">
        <v>0</v>
      </c>
      <c r="F307" s="225">
        <v>0</v>
      </c>
      <c r="G307" s="225">
        <v>0</v>
      </c>
      <c r="H307" s="225">
        <v>0</v>
      </c>
      <c r="I307" s="225">
        <f t="shared" si="26"/>
        <v>0</v>
      </c>
      <c r="J307" s="488"/>
      <c r="K307" s="50"/>
      <c r="L307" s="50"/>
      <c r="M307" s="50"/>
      <c r="N307" s="50"/>
      <c r="O307" s="50"/>
      <c r="P307" s="50"/>
      <c r="Q307" s="50"/>
      <c r="R307" s="50"/>
      <c r="S307" s="50"/>
      <c r="T307" s="50"/>
      <c r="U307" s="50"/>
      <c r="V307" s="50"/>
      <c r="W307" s="50"/>
      <c r="X307" s="50"/>
      <c r="Y307" s="50"/>
      <c r="Z307" s="50"/>
      <c r="AA307" s="50"/>
      <c r="AB307" s="50"/>
      <c r="AC307" s="50"/>
      <c r="AD307" s="50"/>
      <c r="AE307" s="50"/>
      <c r="AF307" s="50"/>
      <c r="AG307" s="50"/>
      <c r="AH307" s="50"/>
      <c r="AI307" s="50"/>
      <c r="AJ307" s="50"/>
      <c r="AK307" s="50"/>
      <c r="AL307" s="50"/>
      <c r="AM307" s="50"/>
      <c r="AN307" s="50"/>
      <c r="AO307" s="50"/>
      <c r="AP307" s="50"/>
    </row>
    <row r="308" spans="1:42" s="8" customFormat="1" ht="96.75" hidden="1" customHeight="1" x14ac:dyDescent="0.25">
      <c r="A308" s="270" t="s">
        <v>377</v>
      </c>
      <c r="B308" s="224">
        <f>SUM(B309:B312)</f>
        <v>13829.8</v>
      </c>
      <c r="C308" s="224">
        <f>SUM(C309:C312)</f>
        <v>0</v>
      </c>
      <c r="D308" s="224">
        <f>C308/B308*100</f>
        <v>0</v>
      </c>
      <c r="E308" s="224">
        <f>SUM(E309:E312)</f>
        <v>0</v>
      </c>
      <c r="F308" s="224">
        <f>E308/B308*100</f>
        <v>0</v>
      </c>
      <c r="G308" s="224">
        <f>SUM(G309:G312)</f>
        <v>0</v>
      </c>
      <c r="H308" s="224">
        <f>G308/B308*100</f>
        <v>0</v>
      </c>
      <c r="I308" s="224">
        <f t="shared" si="26"/>
        <v>13829.8</v>
      </c>
      <c r="J308" s="478" t="s">
        <v>378</v>
      </c>
      <c r="K308" s="236" t="s">
        <v>362</v>
      </c>
      <c r="L308" s="50"/>
      <c r="M308" s="50"/>
      <c r="N308" s="50"/>
      <c r="O308" s="50"/>
      <c r="P308" s="50"/>
      <c r="Q308" s="50"/>
      <c r="R308" s="50"/>
      <c r="S308" s="50"/>
      <c r="T308" s="50"/>
      <c r="U308" s="50"/>
      <c r="V308" s="50"/>
      <c r="W308" s="50"/>
      <c r="X308" s="50"/>
      <c r="Y308" s="50"/>
      <c r="Z308" s="50"/>
      <c r="AA308" s="50"/>
      <c r="AB308" s="50"/>
      <c r="AC308" s="50"/>
      <c r="AD308" s="50"/>
      <c r="AE308" s="50"/>
      <c r="AF308" s="50"/>
      <c r="AG308" s="50"/>
      <c r="AH308" s="50"/>
      <c r="AI308" s="50"/>
      <c r="AJ308" s="50"/>
      <c r="AK308" s="50"/>
      <c r="AL308" s="50"/>
      <c r="AM308" s="50"/>
      <c r="AN308" s="50"/>
      <c r="AO308" s="50"/>
      <c r="AP308" s="50"/>
    </row>
    <row r="309" spans="1:42" s="8" customFormat="1" ht="19.5" hidden="1" x14ac:dyDescent="0.25">
      <c r="A309" s="58" t="s">
        <v>0</v>
      </c>
      <c r="B309" s="224">
        <v>0</v>
      </c>
      <c r="C309" s="224">
        <v>0</v>
      </c>
      <c r="D309" s="224">
        <v>0</v>
      </c>
      <c r="E309" s="224">
        <v>0</v>
      </c>
      <c r="F309" s="224">
        <v>0</v>
      </c>
      <c r="G309" s="224">
        <v>0</v>
      </c>
      <c r="H309" s="224">
        <v>0</v>
      </c>
      <c r="I309" s="224">
        <f t="shared" si="26"/>
        <v>0</v>
      </c>
      <c r="J309" s="487"/>
      <c r="K309" s="50"/>
      <c r="L309" s="50"/>
      <c r="M309" s="50"/>
      <c r="N309" s="50"/>
      <c r="O309" s="50"/>
      <c r="P309" s="50"/>
      <c r="Q309" s="50"/>
      <c r="R309" s="50"/>
      <c r="S309" s="50"/>
      <c r="T309" s="50"/>
      <c r="U309" s="50"/>
      <c r="V309" s="50"/>
      <c r="W309" s="50"/>
      <c r="X309" s="50"/>
      <c r="Y309" s="50"/>
      <c r="Z309" s="50"/>
      <c r="AA309" s="50"/>
      <c r="AB309" s="50"/>
      <c r="AC309" s="50"/>
      <c r="AD309" s="50"/>
      <c r="AE309" s="50"/>
      <c r="AF309" s="50"/>
      <c r="AG309" s="50"/>
      <c r="AH309" s="50"/>
      <c r="AI309" s="50"/>
      <c r="AJ309" s="50"/>
      <c r="AK309" s="50"/>
      <c r="AL309" s="50"/>
      <c r="AM309" s="50"/>
      <c r="AN309" s="50"/>
      <c r="AO309" s="50"/>
      <c r="AP309" s="50"/>
    </row>
    <row r="310" spans="1:42" s="8" customFormat="1" ht="19.5" hidden="1" x14ac:dyDescent="0.25">
      <c r="A310" s="58" t="s">
        <v>1</v>
      </c>
      <c r="B310" s="224">
        <v>13000</v>
      </c>
      <c r="C310" s="224">
        <v>0</v>
      </c>
      <c r="D310" s="224">
        <f>C310/B310*100</f>
        <v>0</v>
      </c>
      <c r="E310" s="224">
        <v>0</v>
      </c>
      <c r="F310" s="224">
        <f>E310/B310*100</f>
        <v>0</v>
      </c>
      <c r="G310" s="224">
        <v>0</v>
      </c>
      <c r="H310" s="224">
        <f>G310/B310*100</f>
        <v>0</v>
      </c>
      <c r="I310" s="224">
        <f t="shared" si="26"/>
        <v>13000</v>
      </c>
      <c r="J310" s="487"/>
      <c r="K310" s="50"/>
      <c r="L310" s="50"/>
      <c r="M310" s="50"/>
      <c r="N310" s="50"/>
      <c r="O310" s="50"/>
      <c r="P310" s="50"/>
      <c r="Q310" s="50"/>
      <c r="R310" s="50"/>
      <c r="S310" s="50"/>
      <c r="T310" s="50"/>
      <c r="U310" s="50"/>
      <c r="V310" s="50"/>
      <c r="W310" s="50"/>
      <c r="X310" s="50"/>
      <c r="Y310" s="50"/>
      <c r="Z310" s="50"/>
      <c r="AA310" s="50"/>
      <c r="AB310" s="50"/>
      <c r="AC310" s="50"/>
      <c r="AD310" s="50"/>
      <c r="AE310" s="50"/>
      <c r="AF310" s="50"/>
      <c r="AG310" s="50"/>
      <c r="AH310" s="50"/>
      <c r="AI310" s="50"/>
      <c r="AJ310" s="50"/>
      <c r="AK310" s="50"/>
      <c r="AL310" s="50"/>
      <c r="AM310" s="50"/>
      <c r="AN310" s="50"/>
      <c r="AO310" s="50"/>
      <c r="AP310" s="50"/>
    </row>
    <row r="311" spans="1:42" s="8" customFormat="1" hidden="1" x14ac:dyDescent="0.25">
      <c r="A311" s="60" t="s">
        <v>2</v>
      </c>
      <c r="B311" s="225">
        <v>829.8</v>
      </c>
      <c r="C311" s="225">
        <v>0</v>
      </c>
      <c r="D311" s="225">
        <v>0</v>
      </c>
      <c r="E311" s="225">
        <v>0</v>
      </c>
      <c r="F311" s="225">
        <v>0</v>
      </c>
      <c r="G311" s="225">
        <v>0</v>
      </c>
      <c r="H311" s="225">
        <v>0</v>
      </c>
      <c r="I311" s="225">
        <f t="shared" si="26"/>
        <v>829.8</v>
      </c>
      <c r="J311" s="487"/>
      <c r="K311" s="50"/>
      <c r="L311" s="50"/>
      <c r="M311" s="50"/>
      <c r="N311" s="50"/>
      <c r="O311" s="50"/>
      <c r="P311" s="50"/>
      <c r="Q311" s="50"/>
      <c r="R311" s="50"/>
      <c r="S311" s="50"/>
      <c r="T311" s="50"/>
      <c r="U311" s="50"/>
      <c r="V311" s="50"/>
      <c r="W311" s="50"/>
      <c r="X311" s="50"/>
      <c r="Y311" s="50"/>
      <c r="Z311" s="50"/>
      <c r="AA311" s="50"/>
      <c r="AB311" s="50"/>
      <c r="AC311" s="50"/>
      <c r="AD311" s="50"/>
      <c r="AE311" s="50"/>
      <c r="AF311" s="50"/>
      <c r="AG311" s="50"/>
      <c r="AH311" s="50"/>
      <c r="AI311" s="50"/>
      <c r="AJ311" s="50"/>
      <c r="AK311" s="50"/>
      <c r="AL311" s="50"/>
      <c r="AM311" s="50"/>
      <c r="AN311" s="50"/>
      <c r="AO311" s="50"/>
      <c r="AP311" s="50"/>
    </row>
    <row r="312" spans="1:42" s="8" customFormat="1" hidden="1" x14ac:dyDescent="0.25">
      <c r="A312" s="60" t="s">
        <v>3</v>
      </c>
      <c r="B312" s="225">
        <v>0</v>
      </c>
      <c r="C312" s="225">
        <v>0</v>
      </c>
      <c r="D312" s="225">
        <v>0</v>
      </c>
      <c r="E312" s="225">
        <v>0</v>
      </c>
      <c r="F312" s="225">
        <v>0</v>
      </c>
      <c r="G312" s="225">
        <v>0</v>
      </c>
      <c r="H312" s="225">
        <v>0</v>
      </c>
      <c r="I312" s="225">
        <f t="shared" si="26"/>
        <v>0</v>
      </c>
      <c r="J312" s="488"/>
      <c r="K312" s="50"/>
      <c r="L312" s="50"/>
      <c r="M312" s="50"/>
      <c r="N312" s="50"/>
      <c r="O312" s="50"/>
      <c r="P312" s="50"/>
      <c r="Q312" s="50"/>
      <c r="R312" s="50"/>
      <c r="S312" s="50"/>
      <c r="T312" s="50"/>
      <c r="U312" s="50"/>
      <c r="V312" s="50"/>
      <c r="W312" s="50"/>
      <c r="X312" s="50"/>
      <c r="Y312" s="50"/>
      <c r="Z312" s="50"/>
      <c r="AA312" s="50"/>
      <c r="AB312" s="50"/>
      <c r="AC312" s="50"/>
      <c r="AD312" s="50"/>
      <c r="AE312" s="50"/>
      <c r="AF312" s="50"/>
      <c r="AG312" s="50"/>
      <c r="AH312" s="50"/>
      <c r="AI312" s="50"/>
      <c r="AJ312" s="50"/>
      <c r="AK312" s="50"/>
      <c r="AL312" s="50"/>
      <c r="AM312" s="50"/>
      <c r="AN312" s="50"/>
      <c r="AO312" s="50"/>
      <c r="AP312" s="50"/>
    </row>
    <row r="313" spans="1:42" hidden="1" x14ac:dyDescent="0.25">
      <c r="A313" s="474" t="s">
        <v>98</v>
      </c>
      <c r="B313" s="475"/>
      <c r="C313" s="475"/>
      <c r="D313" s="475"/>
      <c r="E313" s="475"/>
      <c r="F313" s="475"/>
      <c r="G313" s="475"/>
      <c r="H313" s="475"/>
      <c r="I313" s="475"/>
      <c r="J313" s="490"/>
    </row>
    <row r="314" spans="1:42" hidden="1" x14ac:dyDescent="0.25">
      <c r="A314" s="471" t="s">
        <v>160</v>
      </c>
      <c r="B314" s="472"/>
      <c r="C314" s="472"/>
      <c r="D314" s="472"/>
      <c r="E314" s="472"/>
      <c r="F314" s="472"/>
      <c r="G314" s="472"/>
      <c r="H314" s="472"/>
      <c r="I314" s="472"/>
      <c r="J314" s="473"/>
    </row>
    <row r="315" spans="1:42" hidden="1" x14ac:dyDescent="0.25">
      <c r="A315" s="476" t="s">
        <v>246</v>
      </c>
      <c r="B315" s="477"/>
      <c r="C315" s="477"/>
      <c r="D315" s="477"/>
      <c r="E315" s="477"/>
      <c r="F315" s="477"/>
      <c r="G315" s="477"/>
      <c r="H315" s="477"/>
      <c r="I315" s="477"/>
      <c r="J315" s="486"/>
    </row>
    <row r="316" spans="1:42" ht="217.5" hidden="1" customHeight="1" x14ac:dyDescent="0.25">
      <c r="A316" s="91" t="s">
        <v>161</v>
      </c>
      <c r="B316" s="224">
        <f>SUM(B317:B320)</f>
        <v>300000</v>
      </c>
      <c r="C316" s="224">
        <f>SUM(C317:C320)</f>
        <v>0</v>
      </c>
      <c r="D316" s="224">
        <f>C316/B316*100</f>
        <v>0</v>
      </c>
      <c r="E316" s="224">
        <f>SUM(E317:E320)</f>
        <v>0</v>
      </c>
      <c r="F316" s="224">
        <f>E316/B316*100</f>
        <v>0</v>
      </c>
      <c r="G316" s="224">
        <f>SUM(G317:G320)</f>
        <v>0</v>
      </c>
      <c r="H316" s="224">
        <f>G316/B316*100</f>
        <v>0</v>
      </c>
      <c r="I316" s="224">
        <f>B316-G316</f>
        <v>300000</v>
      </c>
      <c r="J316" s="478" t="s">
        <v>350</v>
      </c>
    </row>
    <row r="317" spans="1:42" ht="19.5" hidden="1" x14ac:dyDescent="0.25">
      <c r="A317" s="58" t="s">
        <v>0</v>
      </c>
      <c r="B317" s="224">
        <v>0</v>
      </c>
      <c r="C317" s="224">
        <v>0</v>
      </c>
      <c r="D317" s="224">
        <v>0</v>
      </c>
      <c r="E317" s="224">
        <v>0</v>
      </c>
      <c r="F317" s="224">
        <v>0</v>
      </c>
      <c r="G317" s="224">
        <v>0</v>
      </c>
      <c r="H317" s="224">
        <v>0</v>
      </c>
      <c r="I317" s="224">
        <f>B317-G317</f>
        <v>0</v>
      </c>
      <c r="J317" s="487"/>
    </row>
    <row r="318" spans="1:42" ht="19.5" hidden="1" x14ac:dyDescent="0.25">
      <c r="A318" s="78" t="s">
        <v>1</v>
      </c>
      <c r="B318" s="224">
        <v>282000</v>
      </c>
      <c r="C318" s="224">
        <v>0</v>
      </c>
      <c r="D318" s="224">
        <f>C318/B318*100</f>
        <v>0</v>
      </c>
      <c r="E318" s="224">
        <v>0</v>
      </c>
      <c r="F318" s="224">
        <f>E318/B318*100</f>
        <v>0</v>
      </c>
      <c r="G318" s="224">
        <v>0</v>
      </c>
      <c r="H318" s="224">
        <f>G318/B318*100</f>
        <v>0</v>
      </c>
      <c r="I318" s="224">
        <f>B318-G318</f>
        <v>282000</v>
      </c>
      <c r="J318" s="487"/>
    </row>
    <row r="319" spans="1:42" hidden="1" x14ac:dyDescent="0.25">
      <c r="A319" s="79" t="s">
        <v>2</v>
      </c>
      <c r="B319" s="225">
        <v>18000</v>
      </c>
      <c r="C319" s="225">
        <v>0</v>
      </c>
      <c r="D319" s="225">
        <f>C319/B319*100</f>
        <v>0</v>
      </c>
      <c r="E319" s="225">
        <v>0</v>
      </c>
      <c r="F319" s="225">
        <f>E319/B319*100</f>
        <v>0</v>
      </c>
      <c r="G319" s="225">
        <v>0</v>
      </c>
      <c r="H319" s="225">
        <f>G319/B319*100</f>
        <v>0</v>
      </c>
      <c r="I319" s="225">
        <f>B319-G319</f>
        <v>18000</v>
      </c>
      <c r="J319" s="487"/>
    </row>
    <row r="320" spans="1:42" hidden="1" x14ac:dyDescent="0.25">
      <c r="A320" s="60" t="s">
        <v>3</v>
      </c>
      <c r="B320" s="225">
        <v>0</v>
      </c>
      <c r="C320" s="225">
        <v>0</v>
      </c>
      <c r="D320" s="225">
        <v>0</v>
      </c>
      <c r="E320" s="225">
        <v>0</v>
      </c>
      <c r="F320" s="225">
        <v>0</v>
      </c>
      <c r="G320" s="225">
        <v>0</v>
      </c>
      <c r="H320" s="225">
        <v>0</v>
      </c>
      <c r="I320" s="225">
        <f>B320-G320</f>
        <v>0</v>
      </c>
      <c r="J320" s="488"/>
    </row>
    <row r="321" spans="1:42" x14ac:dyDescent="0.25">
      <c r="A321" s="528" t="s">
        <v>177</v>
      </c>
      <c r="B321" s="529"/>
      <c r="C321" s="529"/>
      <c r="D321" s="529"/>
      <c r="E321" s="529"/>
      <c r="F321" s="529"/>
      <c r="G321" s="529"/>
      <c r="H321" s="529"/>
      <c r="I321" s="529"/>
      <c r="J321" s="530"/>
    </row>
    <row r="322" spans="1:42" s="32" customFormat="1" hidden="1" x14ac:dyDescent="0.25">
      <c r="A322" s="474" t="s">
        <v>141</v>
      </c>
      <c r="B322" s="475"/>
      <c r="C322" s="475"/>
      <c r="D322" s="475"/>
      <c r="E322" s="475"/>
      <c r="F322" s="475"/>
      <c r="G322" s="475"/>
      <c r="H322" s="475"/>
      <c r="I322" s="475"/>
      <c r="J322" s="490"/>
      <c r="K322" s="43"/>
      <c r="L322" s="43"/>
      <c r="M322" s="43"/>
      <c r="N322" s="43"/>
      <c r="O322" s="43"/>
      <c r="P322" s="43"/>
      <c r="Q322" s="43"/>
      <c r="R322" s="43"/>
      <c r="S322" s="43"/>
      <c r="T322" s="43"/>
      <c r="U322" s="43"/>
      <c r="V322" s="43"/>
      <c r="W322" s="43"/>
      <c r="X322" s="43"/>
      <c r="Y322" s="43"/>
      <c r="Z322" s="43"/>
      <c r="AA322" s="43"/>
      <c r="AB322" s="43"/>
      <c r="AC322" s="43"/>
      <c r="AD322" s="43"/>
      <c r="AE322" s="43"/>
      <c r="AF322" s="43"/>
      <c r="AG322" s="43"/>
      <c r="AH322" s="43"/>
      <c r="AI322" s="43"/>
      <c r="AJ322" s="43"/>
      <c r="AK322" s="43"/>
      <c r="AL322" s="43"/>
      <c r="AM322" s="43"/>
      <c r="AN322" s="43"/>
      <c r="AO322" s="43"/>
      <c r="AP322" s="43"/>
    </row>
    <row r="323" spans="1:42" s="32" customFormat="1" hidden="1" x14ac:dyDescent="0.25">
      <c r="A323" s="412" t="s">
        <v>114</v>
      </c>
      <c r="B323" s="413"/>
      <c r="C323" s="413"/>
      <c r="D323" s="413"/>
      <c r="E323" s="413"/>
      <c r="F323" s="413"/>
      <c r="G323" s="413"/>
      <c r="H323" s="413"/>
      <c r="I323" s="413"/>
      <c r="J323" s="414"/>
      <c r="K323" s="43"/>
      <c r="L323" s="43"/>
      <c r="M323" s="43"/>
      <c r="N323" s="43"/>
      <c r="O323" s="43"/>
      <c r="P323" s="43"/>
      <c r="Q323" s="43"/>
      <c r="R323" s="43"/>
      <c r="S323" s="43"/>
      <c r="T323" s="43"/>
      <c r="U323" s="43"/>
      <c r="V323" s="43"/>
      <c r="W323" s="43"/>
      <c r="X323" s="43"/>
      <c r="Y323" s="43"/>
      <c r="Z323" s="43"/>
      <c r="AA323" s="43"/>
      <c r="AB323" s="43"/>
      <c r="AC323" s="43"/>
      <c r="AD323" s="43"/>
      <c r="AE323" s="43"/>
      <c r="AF323" s="43"/>
      <c r="AG323" s="43"/>
      <c r="AH323" s="43"/>
      <c r="AI323" s="43"/>
      <c r="AJ323" s="43"/>
      <c r="AK323" s="43"/>
      <c r="AL323" s="43"/>
      <c r="AM323" s="43"/>
      <c r="AN323" s="43"/>
      <c r="AO323" s="43"/>
      <c r="AP323" s="43"/>
    </row>
    <row r="324" spans="1:42" s="32" customFormat="1" hidden="1" x14ac:dyDescent="0.25">
      <c r="A324" s="511" t="s">
        <v>239</v>
      </c>
      <c r="B324" s="512"/>
      <c r="C324" s="512"/>
      <c r="D324" s="512"/>
      <c r="E324" s="512"/>
      <c r="F324" s="512"/>
      <c r="G324" s="512"/>
      <c r="H324" s="512"/>
      <c r="I324" s="512"/>
      <c r="J324" s="513"/>
      <c r="K324" s="43"/>
      <c r="L324" s="43"/>
      <c r="M324" s="43"/>
      <c r="N324" s="43"/>
      <c r="O324" s="43"/>
      <c r="P324" s="43"/>
      <c r="Q324" s="43"/>
      <c r="R324" s="43"/>
      <c r="S324" s="43"/>
      <c r="T324" s="43"/>
      <c r="U324" s="43"/>
      <c r="V324" s="43"/>
      <c r="W324" s="43"/>
      <c r="X324" s="43"/>
      <c r="Y324" s="43"/>
      <c r="Z324" s="43"/>
      <c r="AA324" s="43"/>
      <c r="AB324" s="43"/>
      <c r="AC324" s="43"/>
      <c r="AD324" s="43"/>
      <c r="AE324" s="43"/>
      <c r="AF324" s="43"/>
      <c r="AG324" s="43"/>
      <c r="AH324" s="43"/>
      <c r="AI324" s="43"/>
      <c r="AJ324" s="43"/>
      <c r="AK324" s="43"/>
      <c r="AL324" s="43"/>
      <c r="AM324" s="43"/>
      <c r="AN324" s="43"/>
      <c r="AO324" s="43"/>
      <c r="AP324" s="43"/>
    </row>
    <row r="325" spans="1:42" ht="255.75" hidden="1" customHeight="1" x14ac:dyDescent="0.25">
      <c r="A325" s="167" t="s">
        <v>68</v>
      </c>
      <c r="B325" s="224">
        <f>SUM(B326:B329)</f>
        <v>2.6</v>
      </c>
      <c r="C325" s="224">
        <f>SUM(C326:C329)</f>
        <v>0</v>
      </c>
      <c r="D325" s="224">
        <f>C325/B325*100</f>
        <v>0</v>
      </c>
      <c r="E325" s="224">
        <f>SUM(E326:E329)</f>
        <v>0</v>
      </c>
      <c r="F325" s="224">
        <f>E325/B325*100</f>
        <v>0</v>
      </c>
      <c r="G325" s="224">
        <f>SUM(G326:G329)</f>
        <v>0</v>
      </c>
      <c r="H325" s="224">
        <f>G325/B325*100</f>
        <v>0</v>
      </c>
      <c r="I325" s="224">
        <f>B325-G325</f>
        <v>2.6</v>
      </c>
      <c r="J325" s="478" t="s">
        <v>354</v>
      </c>
      <c r="K325" s="223"/>
    </row>
    <row r="326" spans="1:42" ht="19.5" hidden="1" x14ac:dyDescent="0.25">
      <c r="A326" s="66" t="s">
        <v>0</v>
      </c>
      <c r="B326" s="224">
        <v>0</v>
      </c>
      <c r="C326" s="224">
        <v>0</v>
      </c>
      <c r="D326" s="224">
        <v>0</v>
      </c>
      <c r="E326" s="224">
        <v>0</v>
      </c>
      <c r="F326" s="224">
        <v>0</v>
      </c>
      <c r="G326" s="224">
        <v>0</v>
      </c>
      <c r="H326" s="224">
        <v>0</v>
      </c>
      <c r="I326" s="224">
        <f>B326-G326</f>
        <v>0</v>
      </c>
      <c r="J326" s="487"/>
    </row>
    <row r="327" spans="1:42" ht="19.5" hidden="1" x14ac:dyDescent="0.25">
      <c r="A327" s="66" t="s">
        <v>1</v>
      </c>
      <c r="B327" s="224">
        <v>2.6</v>
      </c>
      <c r="C327" s="224">
        <v>0</v>
      </c>
      <c r="D327" s="224">
        <f>C327/B327*100</f>
        <v>0</v>
      </c>
      <c r="E327" s="224">
        <v>0</v>
      </c>
      <c r="F327" s="224">
        <f>E327/B327*100</f>
        <v>0</v>
      </c>
      <c r="G327" s="224">
        <v>0</v>
      </c>
      <c r="H327" s="224">
        <f>G327/B327*100</f>
        <v>0</v>
      </c>
      <c r="I327" s="224">
        <f>B327-G327</f>
        <v>2.6</v>
      </c>
      <c r="J327" s="487"/>
    </row>
    <row r="328" spans="1:42" hidden="1" x14ac:dyDescent="0.25">
      <c r="A328" s="67" t="s">
        <v>2</v>
      </c>
      <c r="B328" s="225">
        <v>0</v>
      </c>
      <c r="C328" s="225">
        <v>0</v>
      </c>
      <c r="D328" s="225">
        <v>0</v>
      </c>
      <c r="E328" s="225">
        <v>0</v>
      </c>
      <c r="F328" s="225">
        <v>0</v>
      </c>
      <c r="G328" s="225">
        <v>0</v>
      </c>
      <c r="H328" s="225">
        <v>0</v>
      </c>
      <c r="I328" s="225">
        <f>B328-G328</f>
        <v>0</v>
      </c>
      <c r="J328" s="487"/>
    </row>
    <row r="329" spans="1:42" hidden="1" x14ac:dyDescent="0.25">
      <c r="A329" s="67" t="s">
        <v>3</v>
      </c>
      <c r="B329" s="225">
        <v>0</v>
      </c>
      <c r="C329" s="225">
        <v>0</v>
      </c>
      <c r="D329" s="225">
        <v>0</v>
      </c>
      <c r="E329" s="225">
        <v>0</v>
      </c>
      <c r="F329" s="225">
        <v>0</v>
      </c>
      <c r="G329" s="225">
        <v>0</v>
      </c>
      <c r="H329" s="225">
        <v>0</v>
      </c>
      <c r="I329" s="225">
        <f>B329-G329</f>
        <v>0</v>
      </c>
      <c r="J329" s="488"/>
    </row>
    <row r="330" spans="1:42" s="19" customFormat="1" x14ac:dyDescent="0.25">
      <c r="A330" s="468" t="s">
        <v>240</v>
      </c>
      <c r="B330" s="469"/>
      <c r="C330" s="469"/>
      <c r="D330" s="469"/>
      <c r="E330" s="469"/>
      <c r="F330" s="469"/>
      <c r="G330" s="469"/>
      <c r="H330" s="469"/>
      <c r="I330" s="469"/>
      <c r="J330" s="470"/>
      <c r="K330" s="195"/>
      <c r="L330" s="195"/>
      <c r="M330" s="195"/>
      <c r="N330" s="195"/>
      <c r="O330" s="195"/>
      <c r="P330" s="195"/>
      <c r="Q330" s="195"/>
      <c r="R330" s="195"/>
      <c r="S330" s="195"/>
      <c r="T330" s="195"/>
      <c r="U330" s="195"/>
      <c r="V330" s="195"/>
      <c r="W330" s="195"/>
      <c r="X330" s="195"/>
      <c r="Y330" s="195"/>
      <c r="Z330" s="195"/>
      <c r="AA330" s="195"/>
      <c r="AB330" s="195"/>
      <c r="AC330" s="195"/>
      <c r="AD330" s="195"/>
      <c r="AE330" s="195"/>
      <c r="AF330" s="195"/>
      <c r="AG330" s="195"/>
      <c r="AH330" s="195"/>
      <c r="AI330" s="195"/>
      <c r="AJ330" s="195"/>
      <c r="AK330" s="195"/>
      <c r="AL330" s="195"/>
      <c r="AM330" s="195"/>
      <c r="AN330" s="195"/>
      <c r="AO330" s="195"/>
      <c r="AP330" s="195"/>
    </row>
    <row r="331" spans="1:42" s="1" customFormat="1" x14ac:dyDescent="0.25">
      <c r="A331" s="484" t="s">
        <v>69</v>
      </c>
      <c r="B331" s="485"/>
      <c r="C331" s="485"/>
      <c r="D331" s="485"/>
      <c r="E331" s="485"/>
      <c r="F331" s="485"/>
      <c r="G331" s="485"/>
      <c r="H331" s="485"/>
      <c r="I331" s="485"/>
      <c r="J331" s="489"/>
      <c r="K331" s="193"/>
      <c r="L331" s="193"/>
      <c r="M331" s="193"/>
      <c r="N331" s="193"/>
      <c r="O331" s="193"/>
      <c r="P331" s="193"/>
      <c r="Q331" s="193"/>
      <c r="R331" s="193"/>
      <c r="S331" s="193"/>
      <c r="T331" s="193"/>
      <c r="U331" s="193"/>
      <c r="V331" s="193"/>
      <c r="W331" s="193"/>
      <c r="X331" s="193"/>
      <c r="Y331" s="193"/>
      <c r="Z331" s="193"/>
      <c r="AA331" s="193"/>
      <c r="AB331" s="193"/>
      <c r="AC331" s="193"/>
      <c r="AD331" s="193"/>
      <c r="AE331" s="193"/>
      <c r="AF331" s="193"/>
      <c r="AG331" s="193"/>
      <c r="AH331" s="193"/>
      <c r="AI331" s="193"/>
      <c r="AJ331" s="193"/>
      <c r="AK331" s="193"/>
      <c r="AL331" s="193"/>
      <c r="AM331" s="193"/>
      <c r="AN331" s="193"/>
      <c r="AO331" s="193"/>
      <c r="AP331" s="193"/>
    </row>
    <row r="332" spans="1:42" s="42" customFormat="1" hidden="1" x14ac:dyDescent="0.25">
      <c r="A332" s="474" t="s">
        <v>270</v>
      </c>
      <c r="B332" s="475"/>
      <c r="C332" s="475"/>
      <c r="D332" s="475"/>
      <c r="E332" s="475"/>
      <c r="F332" s="475"/>
      <c r="G332" s="475"/>
      <c r="H332" s="475"/>
      <c r="I332" s="475"/>
      <c r="J332" s="490"/>
      <c r="K332" s="209"/>
      <c r="L332" s="209"/>
      <c r="M332" s="209"/>
      <c r="N332" s="209"/>
      <c r="O332" s="209"/>
      <c r="P332" s="209"/>
      <c r="Q332" s="209"/>
      <c r="R332" s="209"/>
      <c r="S332" s="209"/>
      <c r="T332" s="209"/>
      <c r="U332" s="209"/>
      <c r="V332" s="209"/>
      <c r="W332" s="209"/>
      <c r="X332" s="209"/>
      <c r="Y332" s="209"/>
      <c r="Z332" s="209"/>
      <c r="AA332" s="209"/>
      <c r="AB332" s="209"/>
      <c r="AC332" s="209"/>
      <c r="AD332" s="209"/>
      <c r="AE332" s="209"/>
      <c r="AF332" s="209"/>
      <c r="AG332" s="209"/>
      <c r="AH332" s="209"/>
      <c r="AI332" s="209"/>
      <c r="AJ332" s="209"/>
      <c r="AK332" s="209"/>
      <c r="AL332" s="209"/>
      <c r="AM332" s="209"/>
      <c r="AN332" s="209"/>
      <c r="AO332" s="209"/>
      <c r="AP332" s="209"/>
    </row>
    <row r="333" spans="1:42" s="93" customFormat="1" hidden="1" x14ac:dyDescent="0.25">
      <c r="A333" s="471" t="s">
        <v>113</v>
      </c>
      <c r="B333" s="472"/>
      <c r="C333" s="472"/>
      <c r="D333" s="472"/>
      <c r="E333" s="472"/>
      <c r="F333" s="472"/>
      <c r="G333" s="472"/>
      <c r="H333" s="472"/>
      <c r="I333" s="472"/>
      <c r="J333" s="473"/>
      <c r="K333" s="213"/>
      <c r="L333" s="213"/>
      <c r="M333" s="213"/>
      <c r="N333" s="213"/>
      <c r="O333" s="213"/>
      <c r="P333" s="213"/>
      <c r="Q333" s="213"/>
      <c r="R333" s="213"/>
      <c r="S333" s="213"/>
      <c r="T333" s="213"/>
      <c r="U333" s="213"/>
      <c r="V333" s="213"/>
      <c r="W333" s="213"/>
      <c r="X333" s="213"/>
      <c r="Y333" s="213"/>
      <c r="Z333" s="213"/>
      <c r="AA333" s="213"/>
      <c r="AB333" s="213"/>
      <c r="AC333" s="213"/>
      <c r="AD333" s="213"/>
      <c r="AE333" s="213"/>
      <c r="AF333" s="213"/>
      <c r="AG333" s="213"/>
      <c r="AH333" s="213"/>
      <c r="AI333" s="213"/>
      <c r="AJ333" s="213"/>
      <c r="AK333" s="213"/>
      <c r="AL333" s="213"/>
      <c r="AM333" s="213"/>
      <c r="AN333" s="213"/>
      <c r="AO333" s="213"/>
      <c r="AP333" s="213"/>
    </row>
    <row r="334" spans="1:42" s="1" customFormat="1" hidden="1" x14ac:dyDescent="0.25">
      <c r="A334" s="476" t="s">
        <v>241</v>
      </c>
      <c r="B334" s="477"/>
      <c r="C334" s="477"/>
      <c r="D334" s="477"/>
      <c r="E334" s="477"/>
      <c r="F334" s="477"/>
      <c r="G334" s="477"/>
      <c r="H334" s="477"/>
      <c r="I334" s="477"/>
      <c r="J334" s="486"/>
      <c r="K334" s="193"/>
      <c r="L334" s="193"/>
      <c r="M334" s="193"/>
      <c r="N334" s="193"/>
      <c r="O334" s="193"/>
      <c r="P334" s="193"/>
      <c r="Q334" s="193"/>
      <c r="R334" s="193"/>
      <c r="S334" s="193"/>
      <c r="T334" s="193"/>
      <c r="U334" s="193"/>
      <c r="V334" s="193"/>
      <c r="W334" s="193"/>
      <c r="X334" s="193"/>
      <c r="Y334" s="193"/>
      <c r="Z334" s="193"/>
      <c r="AA334" s="193"/>
      <c r="AB334" s="193"/>
      <c r="AC334" s="193"/>
      <c r="AD334" s="193"/>
      <c r="AE334" s="193"/>
      <c r="AF334" s="193"/>
      <c r="AG334" s="193"/>
      <c r="AH334" s="193"/>
      <c r="AI334" s="193"/>
      <c r="AJ334" s="193"/>
      <c r="AK334" s="193"/>
      <c r="AL334" s="193"/>
      <c r="AM334" s="193"/>
      <c r="AN334" s="193"/>
      <c r="AO334" s="193"/>
      <c r="AP334" s="193"/>
    </row>
    <row r="335" spans="1:42" ht="98.25" hidden="1" customHeight="1" x14ac:dyDescent="0.25">
      <c r="A335" s="167" t="s">
        <v>70</v>
      </c>
      <c r="B335" s="224">
        <f>SUM(B336:B339)</f>
        <v>3202.9</v>
      </c>
      <c r="C335" s="224">
        <f>SUM(C336:C339)</f>
        <v>0</v>
      </c>
      <c r="D335" s="224">
        <f>C335/B335*100</f>
        <v>0</v>
      </c>
      <c r="E335" s="224">
        <f>SUM(E336:E339)</f>
        <v>0</v>
      </c>
      <c r="F335" s="224">
        <f>E335/B335*100</f>
        <v>0</v>
      </c>
      <c r="G335" s="224">
        <f>SUM(G336:G339)</f>
        <v>0</v>
      </c>
      <c r="H335" s="224">
        <f>G335/B335*100</f>
        <v>0</v>
      </c>
      <c r="I335" s="224">
        <f>B335-G335</f>
        <v>3202.9</v>
      </c>
      <c r="J335" s="534" t="s">
        <v>437</v>
      </c>
    </row>
    <row r="336" spans="1:42" ht="19.5" hidden="1" x14ac:dyDescent="0.25">
      <c r="A336" s="58" t="s">
        <v>0</v>
      </c>
      <c r="B336" s="224">
        <v>0</v>
      </c>
      <c r="C336" s="224">
        <v>0</v>
      </c>
      <c r="D336" s="224">
        <v>0</v>
      </c>
      <c r="E336" s="224">
        <v>0</v>
      </c>
      <c r="F336" s="224">
        <v>0</v>
      </c>
      <c r="G336" s="224">
        <v>0</v>
      </c>
      <c r="H336" s="224">
        <v>0</v>
      </c>
      <c r="I336" s="224">
        <f>B336-G336</f>
        <v>0</v>
      </c>
      <c r="J336" s="535"/>
    </row>
    <row r="337" spans="1:42" ht="19.5" hidden="1" x14ac:dyDescent="0.25">
      <c r="A337" s="58" t="s">
        <v>1</v>
      </c>
      <c r="B337" s="224">
        <v>3202.9</v>
      </c>
      <c r="C337" s="224">
        <v>0</v>
      </c>
      <c r="D337" s="224">
        <f>C337/B337*100</f>
        <v>0</v>
      </c>
      <c r="E337" s="224">
        <v>0</v>
      </c>
      <c r="F337" s="224">
        <f>E337/B337*100</f>
        <v>0</v>
      </c>
      <c r="G337" s="224">
        <v>0</v>
      </c>
      <c r="H337" s="224">
        <f>G337/B337*100</f>
        <v>0</v>
      </c>
      <c r="I337" s="224">
        <f>B337-G337</f>
        <v>3202.9</v>
      </c>
      <c r="J337" s="535"/>
    </row>
    <row r="338" spans="1:42" hidden="1" x14ac:dyDescent="0.25">
      <c r="A338" s="60" t="s">
        <v>2</v>
      </c>
      <c r="B338" s="225">
        <v>0</v>
      </c>
      <c r="C338" s="225">
        <v>0</v>
      </c>
      <c r="D338" s="225">
        <v>0</v>
      </c>
      <c r="E338" s="225">
        <v>0</v>
      </c>
      <c r="F338" s="225">
        <v>0</v>
      </c>
      <c r="G338" s="225">
        <v>0</v>
      </c>
      <c r="H338" s="225">
        <v>0</v>
      </c>
      <c r="I338" s="225">
        <f>B338-G338</f>
        <v>0</v>
      </c>
      <c r="J338" s="535"/>
    </row>
    <row r="339" spans="1:42" hidden="1" x14ac:dyDescent="0.25">
      <c r="A339" s="60" t="s">
        <v>3</v>
      </c>
      <c r="B339" s="225">
        <v>0</v>
      </c>
      <c r="C339" s="225">
        <v>0</v>
      </c>
      <c r="D339" s="225">
        <v>0</v>
      </c>
      <c r="E339" s="225">
        <v>0</v>
      </c>
      <c r="F339" s="225">
        <v>0</v>
      </c>
      <c r="G339" s="225">
        <v>0</v>
      </c>
      <c r="H339" s="225">
        <v>0</v>
      </c>
      <c r="I339" s="225">
        <f>B339-G339</f>
        <v>0</v>
      </c>
      <c r="J339" s="536"/>
    </row>
    <row r="340" spans="1:42" s="25" customFormat="1" x14ac:dyDescent="0.3">
      <c r="A340" s="468" t="s">
        <v>242</v>
      </c>
      <c r="B340" s="469"/>
      <c r="C340" s="469"/>
      <c r="D340" s="469"/>
      <c r="E340" s="469"/>
      <c r="F340" s="469"/>
      <c r="G340" s="469"/>
      <c r="H340" s="469"/>
      <c r="I340" s="469"/>
      <c r="J340" s="470"/>
      <c r="K340" s="23"/>
      <c r="L340" s="23"/>
      <c r="M340" s="23"/>
      <c r="N340" s="23"/>
      <c r="O340" s="23"/>
      <c r="P340" s="23"/>
      <c r="Q340" s="23"/>
      <c r="R340" s="23"/>
      <c r="S340" s="23"/>
      <c r="T340" s="23"/>
      <c r="U340" s="23"/>
      <c r="V340" s="23"/>
      <c r="W340" s="23"/>
      <c r="X340" s="23"/>
      <c r="Y340" s="23"/>
      <c r="Z340" s="23"/>
      <c r="AA340" s="23"/>
      <c r="AB340" s="23"/>
      <c r="AC340" s="23"/>
      <c r="AD340" s="23"/>
      <c r="AE340" s="23"/>
      <c r="AF340" s="23"/>
      <c r="AG340" s="23"/>
      <c r="AH340" s="23"/>
      <c r="AI340" s="23"/>
      <c r="AJ340" s="23"/>
      <c r="AK340" s="23"/>
      <c r="AL340" s="23"/>
      <c r="AM340" s="23"/>
      <c r="AN340" s="23"/>
      <c r="AO340" s="23"/>
      <c r="AP340" s="23"/>
    </row>
    <row r="341" spans="1:42" s="28" customFormat="1" x14ac:dyDescent="0.3">
      <c r="A341" s="484" t="s">
        <v>71</v>
      </c>
      <c r="B341" s="485"/>
      <c r="C341" s="485"/>
      <c r="D341" s="485"/>
      <c r="E341" s="485"/>
      <c r="F341" s="485"/>
      <c r="G341" s="485"/>
      <c r="H341" s="485"/>
      <c r="I341" s="485"/>
      <c r="J341" s="489"/>
      <c r="K341" s="26"/>
      <c r="L341" s="26"/>
      <c r="M341" s="26"/>
      <c r="N341" s="26"/>
      <c r="O341" s="26"/>
      <c r="P341" s="26"/>
      <c r="Q341" s="26"/>
      <c r="R341" s="26"/>
      <c r="S341" s="26"/>
      <c r="T341" s="26"/>
      <c r="U341" s="26"/>
      <c r="V341" s="26"/>
      <c r="W341" s="26"/>
      <c r="X341" s="26"/>
      <c r="Y341" s="26"/>
      <c r="Z341" s="26"/>
      <c r="AA341" s="26"/>
      <c r="AB341" s="26"/>
      <c r="AC341" s="26"/>
      <c r="AD341" s="26"/>
      <c r="AE341" s="26"/>
      <c r="AF341" s="26"/>
      <c r="AG341" s="26"/>
      <c r="AH341" s="26"/>
      <c r="AI341" s="26"/>
      <c r="AJ341" s="26"/>
      <c r="AK341" s="26"/>
      <c r="AL341" s="26"/>
      <c r="AM341" s="26"/>
      <c r="AN341" s="26"/>
      <c r="AO341" s="26"/>
      <c r="AP341" s="26"/>
    </row>
    <row r="342" spans="1:42" s="42" customFormat="1" hidden="1" x14ac:dyDescent="0.25">
      <c r="A342" s="474" t="s">
        <v>155</v>
      </c>
      <c r="B342" s="475"/>
      <c r="C342" s="475"/>
      <c r="D342" s="475"/>
      <c r="E342" s="475"/>
      <c r="F342" s="475"/>
      <c r="G342" s="475"/>
      <c r="H342" s="475"/>
      <c r="I342" s="475"/>
      <c r="J342" s="490"/>
      <c r="K342" s="209"/>
      <c r="L342" s="209"/>
      <c r="M342" s="209"/>
      <c r="N342" s="209"/>
      <c r="O342" s="209"/>
      <c r="P342" s="209"/>
      <c r="Q342" s="209"/>
      <c r="R342" s="209"/>
      <c r="S342" s="209"/>
      <c r="T342" s="209"/>
      <c r="U342" s="209"/>
      <c r="V342" s="209"/>
      <c r="W342" s="209"/>
      <c r="X342" s="209"/>
      <c r="Y342" s="209"/>
      <c r="Z342" s="209"/>
      <c r="AA342" s="209"/>
      <c r="AB342" s="209"/>
      <c r="AC342" s="209"/>
      <c r="AD342" s="209"/>
      <c r="AE342" s="209"/>
      <c r="AF342" s="209"/>
      <c r="AG342" s="209"/>
      <c r="AH342" s="209"/>
      <c r="AI342" s="209"/>
      <c r="AJ342" s="209"/>
      <c r="AK342" s="209"/>
      <c r="AL342" s="209"/>
      <c r="AM342" s="209"/>
      <c r="AN342" s="209"/>
      <c r="AO342" s="209"/>
      <c r="AP342" s="209"/>
    </row>
    <row r="343" spans="1:42" s="8" customFormat="1" hidden="1" x14ac:dyDescent="0.25">
      <c r="A343" s="471" t="s">
        <v>269</v>
      </c>
      <c r="B343" s="472"/>
      <c r="C343" s="472"/>
      <c r="D343" s="472"/>
      <c r="E343" s="472"/>
      <c r="F343" s="472"/>
      <c r="G343" s="472"/>
      <c r="H343" s="472"/>
      <c r="I343" s="472"/>
      <c r="J343" s="473"/>
      <c r="K343" s="50"/>
      <c r="L343" s="50"/>
      <c r="M343" s="50"/>
      <c r="N343" s="50"/>
      <c r="O343" s="50"/>
      <c r="P343" s="50"/>
      <c r="Q343" s="50"/>
      <c r="R343" s="50"/>
      <c r="S343" s="50"/>
      <c r="T343" s="50"/>
      <c r="U343" s="50"/>
      <c r="V343" s="50"/>
      <c r="W343" s="50"/>
      <c r="X343" s="50"/>
      <c r="Y343" s="50"/>
      <c r="Z343" s="50"/>
      <c r="AA343" s="50"/>
      <c r="AB343" s="50"/>
      <c r="AC343" s="50"/>
      <c r="AD343" s="50"/>
      <c r="AE343" s="50"/>
      <c r="AF343" s="50"/>
      <c r="AG343" s="50"/>
      <c r="AH343" s="50"/>
      <c r="AI343" s="50"/>
      <c r="AJ343" s="50"/>
      <c r="AK343" s="50"/>
      <c r="AL343" s="50"/>
      <c r="AM343" s="50"/>
      <c r="AN343" s="50"/>
      <c r="AO343" s="50"/>
      <c r="AP343" s="50"/>
    </row>
    <row r="344" spans="1:42" s="8" customFormat="1" hidden="1" x14ac:dyDescent="0.25">
      <c r="A344" s="511" t="s">
        <v>256</v>
      </c>
      <c r="B344" s="512"/>
      <c r="C344" s="512"/>
      <c r="D344" s="512"/>
      <c r="E344" s="512"/>
      <c r="F344" s="512"/>
      <c r="G344" s="512"/>
      <c r="H344" s="512"/>
      <c r="I344" s="512"/>
      <c r="J344" s="513"/>
      <c r="K344" s="50"/>
      <c r="L344" s="50"/>
      <c r="M344" s="50"/>
      <c r="N344" s="50"/>
      <c r="O344" s="50"/>
      <c r="P344" s="50"/>
      <c r="Q344" s="50"/>
      <c r="R344" s="50"/>
      <c r="S344" s="50"/>
      <c r="T344" s="50"/>
      <c r="U344" s="50"/>
      <c r="V344" s="50"/>
      <c r="W344" s="50"/>
      <c r="X344" s="50"/>
      <c r="Y344" s="50"/>
      <c r="Z344" s="50"/>
      <c r="AA344" s="50"/>
      <c r="AB344" s="50"/>
      <c r="AC344" s="50"/>
      <c r="AD344" s="50"/>
      <c r="AE344" s="50"/>
      <c r="AF344" s="50"/>
      <c r="AG344" s="50"/>
      <c r="AH344" s="50"/>
      <c r="AI344" s="50"/>
      <c r="AJ344" s="50"/>
      <c r="AK344" s="50"/>
      <c r="AL344" s="50"/>
      <c r="AM344" s="50"/>
      <c r="AN344" s="50"/>
      <c r="AO344" s="50"/>
      <c r="AP344" s="50"/>
    </row>
    <row r="345" spans="1:42" ht="115.5" hidden="1" customHeight="1" x14ac:dyDescent="0.25">
      <c r="A345" s="167" t="s">
        <v>387</v>
      </c>
      <c r="B345" s="224">
        <f>SUM(B346:B349)</f>
        <v>2755.4</v>
      </c>
      <c r="C345" s="224">
        <f>SUM(C346:C349)</f>
        <v>300</v>
      </c>
      <c r="D345" s="224">
        <f>C345/B345*100</f>
        <v>10.887711403063076</v>
      </c>
      <c r="E345" s="224">
        <f>SUM(E346:E349)</f>
        <v>0</v>
      </c>
      <c r="F345" s="224">
        <f>E345/B345*100</f>
        <v>0</v>
      </c>
      <c r="G345" s="224">
        <f>SUM(G346:G349)</f>
        <v>0</v>
      </c>
      <c r="H345" s="224">
        <f>G345/B345*100</f>
        <v>0</v>
      </c>
      <c r="I345" s="224">
        <f t="shared" ref="I345:I349" si="30">B345-G345</f>
        <v>2755.4</v>
      </c>
      <c r="J345" s="478" t="s">
        <v>422</v>
      </c>
    </row>
    <row r="346" spans="1:42" ht="19.5" hidden="1" x14ac:dyDescent="0.25">
      <c r="A346" s="58" t="s">
        <v>0</v>
      </c>
      <c r="B346" s="224">
        <v>0</v>
      </c>
      <c r="C346" s="224">
        <v>0</v>
      </c>
      <c r="D346" s="224">
        <v>0</v>
      </c>
      <c r="E346" s="224">
        <v>0</v>
      </c>
      <c r="F346" s="224">
        <v>0</v>
      </c>
      <c r="G346" s="224">
        <v>0</v>
      </c>
      <c r="H346" s="224">
        <v>0</v>
      </c>
      <c r="I346" s="224">
        <f t="shared" si="30"/>
        <v>0</v>
      </c>
      <c r="J346" s="487"/>
    </row>
    <row r="347" spans="1:42" ht="19.5" hidden="1" x14ac:dyDescent="0.25">
      <c r="A347" s="58" t="s">
        <v>1</v>
      </c>
      <c r="B347" s="224">
        <v>2755.4</v>
      </c>
      <c r="C347" s="224">
        <v>300</v>
      </c>
      <c r="D347" s="224">
        <f>C347/B347*100</f>
        <v>10.887711403063076</v>
      </c>
      <c r="E347" s="224">
        <v>0</v>
      </c>
      <c r="F347" s="224">
        <f>E347/B347*100</f>
        <v>0</v>
      </c>
      <c r="G347" s="224">
        <v>0</v>
      </c>
      <c r="H347" s="224">
        <f>G347/B347*100</f>
        <v>0</v>
      </c>
      <c r="I347" s="224">
        <f t="shared" si="30"/>
        <v>2755.4</v>
      </c>
      <c r="J347" s="487"/>
    </row>
    <row r="348" spans="1:42" hidden="1" x14ac:dyDescent="0.25">
      <c r="A348" s="60" t="s">
        <v>2</v>
      </c>
      <c r="B348" s="225">
        <v>0</v>
      </c>
      <c r="C348" s="225">
        <v>0</v>
      </c>
      <c r="D348" s="225">
        <v>0</v>
      </c>
      <c r="E348" s="225">
        <v>0</v>
      </c>
      <c r="F348" s="225">
        <v>0</v>
      </c>
      <c r="G348" s="225">
        <v>0</v>
      </c>
      <c r="H348" s="225">
        <v>0</v>
      </c>
      <c r="I348" s="225">
        <f t="shared" si="30"/>
        <v>0</v>
      </c>
      <c r="J348" s="487"/>
    </row>
    <row r="349" spans="1:42" hidden="1" x14ac:dyDescent="0.25">
      <c r="A349" s="60" t="s">
        <v>3</v>
      </c>
      <c r="B349" s="225">
        <v>0</v>
      </c>
      <c r="C349" s="225">
        <v>0</v>
      </c>
      <c r="D349" s="225">
        <v>0</v>
      </c>
      <c r="E349" s="225">
        <v>0</v>
      </c>
      <c r="F349" s="225">
        <v>0</v>
      </c>
      <c r="G349" s="225">
        <v>0</v>
      </c>
      <c r="H349" s="225">
        <v>0</v>
      </c>
      <c r="I349" s="225">
        <f t="shared" si="30"/>
        <v>0</v>
      </c>
      <c r="J349" s="488"/>
    </row>
    <row r="350" spans="1:42" s="29" customFormat="1" x14ac:dyDescent="0.25">
      <c r="A350" s="531" t="s">
        <v>244</v>
      </c>
      <c r="B350" s="532"/>
      <c r="C350" s="532"/>
      <c r="D350" s="532"/>
      <c r="E350" s="532"/>
      <c r="F350" s="532"/>
      <c r="G350" s="532"/>
      <c r="H350" s="532"/>
      <c r="I350" s="532"/>
      <c r="J350" s="533"/>
      <c r="K350" s="214"/>
      <c r="L350" s="214"/>
      <c r="M350" s="214"/>
      <c r="N350" s="214"/>
      <c r="O350" s="214"/>
      <c r="P350" s="214"/>
      <c r="Q350" s="214"/>
      <c r="R350" s="214"/>
      <c r="S350" s="214"/>
      <c r="T350" s="214"/>
      <c r="U350" s="214"/>
      <c r="V350" s="214"/>
      <c r="W350" s="214"/>
      <c r="X350" s="214"/>
      <c r="Y350" s="214"/>
      <c r="Z350" s="214"/>
      <c r="AA350" s="214"/>
      <c r="AB350" s="214"/>
      <c r="AC350" s="214"/>
      <c r="AD350" s="214"/>
      <c r="AE350" s="214"/>
      <c r="AF350" s="214"/>
      <c r="AG350" s="214"/>
      <c r="AH350" s="214"/>
      <c r="AI350" s="214"/>
      <c r="AJ350" s="214"/>
      <c r="AK350" s="214"/>
      <c r="AL350" s="214"/>
      <c r="AM350" s="214"/>
      <c r="AN350" s="214"/>
      <c r="AO350" s="214"/>
      <c r="AP350" s="214"/>
    </row>
    <row r="351" spans="1:42" x14ac:dyDescent="0.25">
      <c r="A351" s="384" t="s">
        <v>103</v>
      </c>
      <c r="B351" s="385"/>
      <c r="C351" s="385"/>
      <c r="D351" s="385"/>
      <c r="E351" s="385"/>
      <c r="F351" s="385"/>
      <c r="G351" s="385"/>
      <c r="H351" s="385"/>
      <c r="I351" s="385"/>
      <c r="J351" s="386"/>
    </row>
    <row r="352" spans="1:42" hidden="1" x14ac:dyDescent="0.25">
      <c r="A352" s="474" t="s">
        <v>153</v>
      </c>
      <c r="B352" s="475"/>
      <c r="C352" s="475"/>
      <c r="D352" s="475"/>
      <c r="E352" s="475"/>
      <c r="F352" s="475"/>
      <c r="G352" s="475"/>
      <c r="H352" s="475"/>
      <c r="I352" s="475"/>
      <c r="J352" s="490"/>
    </row>
    <row r="353" spans="1:10" hidden="1" x14ac:dyDescent="0.25">
      <c r="A353" s="471" t="s">
        <v>267</v>
      </c>
      <c r="B353" s="472"/>
      <c r="C353" s="472"/>
      <c r="D353" s="472"/>
      <c r="E353" s="472"/>
      <c r="F353" s="472"/>
      <c r="G353" s="472"/>
      <c r="H353" s="472"/>
      <c r="I353" s="472"/>
      <c r="J353" s="473"/>
    </row>
    <row r="354" spans="1:10" hidden="1" x14ac:dyDescent="0.25">
      <c r="A354" s="506" t="s">
        <v>35</v>
      </c>
      <c r="B354" s="507"/>
      <c r="C354" s="507"/>
      <c r="D354" s="507"/>
      <c r="E354" s="507"/>
      <c r="F354" s="507"/>
      <c r="G354" s="507"/>
      <c r="H354" s="507"/>
      <c r="I354" s="507"/>
      <c r="J354" s="508"/>
    </row>
    <row r="355" spans="1:10" ht="301.5" hidden="1" customHeight="1" x14ac:dyDescent="0.25">
      <c r="A355" s="167" t="s">
        <v>338</v>
      </c>
      <c r="B355" s="224">
        <f>SUM(B356:B359)</f>
        <v>1804332.6</v>
      </c>
      <c r="C355" s="224">
        <f>SUM(C356:C359)</f>
        <v>456012.79999999999</v>
      </c>
      <c r="D355" s="224">
        <f>C355/B355*100</f>
        <v>25.273211823585072</v>
      </c>
      <c r="E355" s="224">
        <f>SUM(E356:E359)</f>
        <v>456012.79999999999</v>
      </c>
      <c r="F355" s="224">
        <f>E355/B355*100</f>
        <v>25.273211823585072</v>
      </c>
      <c r="G355" s="224">
        <f>SUM(G356:G359)</f>
        <v>426950.8</v>
      </c>
      <c r="H355" s="224">
        <f t="shared" ref="H355:H362" si="31">G355/B355*100</f>
        <v>23.662533171544979</v>
      </c>
      <c r="I355" s="224">
        <f>B355-G355</f>
        <v>1377381.8</v>
      </c>
      <c r="J355" s="478" t="s">
        <v>395</v>
      </c>
    </row>
    <row r="356" spans="1:10" ht="19.5" hidden="1" x14ac:dyDescent="0.25">
      <c r="A356" s="66" t="s">
        <v>0</v>
      </c>
      <c r="B356" s="224">
        <v>0</v>
      </c>
      <c r="C356" s="224">
        <v>0</v>
      </c>
      <c r="D356" s="224">
        <v>0</v>
      </c>
      <c r="E356" s="224">
        <v>0</v>
      </c>
      <c r="F356" s="224">
        <v>0</v>
      </c>
      <c r="G356" s="224">
        <v>0</v>
      </c>
      <c r="H356" s="224">
        <v>0</v>
      </c>
      <c r="I356" s="224">
        <f t="shared" ref="I356:I394" si="32">B356-G356</f>
        <v>0</v>
      </c>
      <c r="J356" s="487"/>
    </row>
    <row r="357" spans="1:10" ht="19.5" hidden="1" x14ac:dyDescent="0.25">
      <c r="A357" s="66" t="s">
        <v>1</v>
      </c>
      <c r="B357" s="224">
        <v>1804332.6</v>
      </c>
      <c r="C357" s="224">
        <v>456012.79999999999</v>
      </c>
      <c r="D357" s="224">
        <f>C357/B357*100</f>
        <v>25.273211823585072</v>
      </c>
      <c r="E357" s="224">
        <v>456012.79999999999</v>
      </c>
      <c r="F357" s="224">
        <f>E357/B357*100</f>
        <v>25.273211823585072</v>
      </c>
      <c r="G357" s="224">
        <v>426950.8</v>
      </c>
      <c r="H357" s="224">
        <f t="shared" si="31"/>
        <v>23.662533171544979</v>
      </c>
      <c r="I357" s="224">
        <f t="shared" si="32"/>
        <v>1377381.8</v>
      </c>
      <c r="J357" s="487"/>
    </row>
    <row r="358" spans="1:10" hidden="1" x14ac:dyDescent="0.25">
      <c r="A358" s="67" t="s">
        <v>2</v>
      </c>
      <c r="B358" s="225">
        <v>0</v>
      </c>
      <c r="C358" s="225">
        <v>0</v>
      </c>
      <c r="D358" s="225">
        <v>0</v>
      </c>
      <c r="E358" s="225">
        <v>0</v>
      </c>
      <c r="F358" s="225">
        <v>0</v>
      </c>
      <c r="G358" s="225">
        <v>0</v>
      </c>
      <c r="H358" s="225">
        <v>0</v>
      </c>
      <c r="I358" s="225">
        <f t="shared" si="32"/>
        <v>0</v>
      </c>
      <c r="J358" s="487"/>
    </row>
    <row r="359" spans="1:10" hidden="1" x14ac:dyDescent="0.25">
      <c r="A359" s="67" t="s">
        <v>3</v>
      </c>
      <c r="B359" s="225">
        <v>0</v>
      </c>
      <c r="C359" s="225">
        <v>0</v>
      </c>
      <c r="D359" s="225">
        <v>0</v>
      </c>
      <c r="E359" s="225">
        <v>0</v>
      </c>
      <c r="F359" s="225">
        <v>0</v>
      </c>
      <c r="G359" s="225">
        <v>0</v>
      </c>
      <c r="H359" s="225">
        <v>0</v>
      </c>
      <c r="I359" s="225">
        <f t="shared" si="32"/>
        <v>0</v>
      </c>
      <c r="J359" s="488"/>
    </row>
    <row r="360" spans="1:10" ht="122.25" hidden="1" customHeight="1" x14ac:dyDescent="0.25">
      <c r="A360" s="167" t="s">
        <v>74</v>
      </c>
      <c r="B360" s="224">
        <f>SUM(B361:B364)</f>
        <v>134324.20000000001</v>
      </c>
      <c r="C360" s="224">
        <f>SUM(C361:C364)</f>
        <v>16767.7</v>
      </c>
      <c r="D360" s="224">
        <f>C360/B360*100</f>
        <v>12.483007529544192</v>
      </c>
      <c r="E360" s="224">
        <f>SUM(E361:E364)</f>
        <v>16767.7</v>
      </c>
      <c r="F360" s="224">
        <f>E360/B360*100</f>
        <v>12.483007529544192</v>
      </c>
      <c r="G360" s="224">
        <f>SUM(G361:G364)</f>
        <v>16767.7</v>
      </c>
      <c r="H360" s="224">
        <f t="shared" si="31"/>
        <v>12.483007529544192</v>
      </c>
      <c r="I360" s="224">
        <f t="shared" si="32"/>
        <v>117556.50000000001</v>
      </c>
      <c r="J360" s="478" t="s">
        <v>394</v>
      </c>
    </row>
    <row r="361" spans="1:10" ht="19.5" hidden="1" x14ac:dyDescent="0.25">
      <c r="A361" s="66" t="s">
        <v>0</v>
      </c>
      <c r="B361" s="224">
        <v>0</v>
      </c>
      <c r="C361" s="224">
        <v>0</v>
      </c>
      <c r="D361" s="224">
        <v>0</v>
      </c>
      <c r="E361" s="224">
        <v>0</v>
      </c>
      <c r="F361" s="224">
        <v>0</v>
      </c>
      <c r="G361" s="224">
        <v>0</v>
      </c>
      <c r="H361" s="224">
        <v>0</v>
      </c>
      <c r="I361" s="224">
        <f t="shared" si="32"/>
        <v>0</v>
      </c>
      <c r="J361" s="487"/>
    </row>
    <row r="362" spans="1:10" ht="19.5" hidden="1" x14ac:dyDescent="0.25">
      <c r="A362" s="66" t="s">
        <v>1</v>
      </c>
      <c r="B362" s="224">
        <v>134324.20000000001</v>
      </c>
      <c r="C362" s="224">
        <v>16767.7</v>
      </c>
      <c r="D362" s="224">
        <f>C362/B362*100</f>
        <v>12.483007529544192</v>
      </c>
      <c r="E362" s="224">
        <v>16767.7</v>
      </c>
      <c r="F362" s="224">
        <f>E362/B362*100</f>
        <v>12.483007529544192</v>
      </c>
      <c r="G362" s="224">
        <v>16767.7</v>
      </c>
      <c r="H362" s="224">
        <f t="shared" si="31"/>
        <v>12.483007529544192</v>
      </c>
      <c r="I362" s="224">
        <f>B362-G362</f>
        <v>117556.50000000001</v>
      </c>
      <c r="J362" s="487"/>
    </row>
    <row r="363" spans="1:10" hidden="1" x14ac:dyDescent="0.25">
      <c r="A363" s="67" t="s">
        <v>2</v>
      </c>
      <c r="B363" s="225">
        <v>0</v>
      </c>
      <c r="C363" s="225">
        <v>0</v>
      </c>
      <c r="D363" s="225">
        <v>0</v>
      </c>
      <c r="E363" s="225">
        <v>0</v>
      </c>
      <c r="F363" s="225">
        <v>0</v>
      </c>
      <c r="G363" s="225">
        <v>0</v>
      </c>
      <c r="H363" s="225">
        <v>0</v>
      </c>
      <c r="I363" s="225">
        <f t="shared" si="32"/>
        <v>0</v>
      </c>
      <c r="J363" s="487"/>
    </row>
    <row r="364" spans="1:10" hidden="1" x14ac:dyDescent="0.25">
      <c r="A364" s="67" t="s">
        <v>3</v>
      </c>
      <c r="B364" s="225">
        <v>0</v>
      </c>
      <c r="C364" s="225">
        <v>0</v>
      </c>
      <c r="D364" s="225">
        <v>0</v>
      </c>
      <c r="E364" s="225">
        <v>0</v>
      </c>
      <c r="F364" s="225">
        <v>0</v>
      </c>
      <c r="G364" s="225">
        <v>0</v>
      </c>
      <c r="H364" s="225">
        <v>0</v>
      </c>
      <c r="I364" s="225">
        <f t="shared" si="32"/>
        <v>0</v>
      </c>
      <c r="J364" s="488"/>
    </row>
    <row r="365" spans="1:10" ht="87" hidden="1" customHeight="1" x14ac:dyDescent="0.25">
      <c r="A365" s="167" t="s">
        <v>184</v>
      </c>
      <c r="B365" s="224">
        <f>SUM(B366:B369)</f>
        <v>202942.80000000002</v>
      </c>
      <c r="C365" s="224">
        <f>SUM(C366:C369)</f>
        <v>0</v>
      </c>
      <c r="D365" s="224">
        <f>C365/B365*100</f>
        <v>0</v>
      </c>
      <c r="E365" s="224">
        <f>SUM(E366:E369)</f>
        <v>0</v>
      </c>
      <c r="F365" s="224">
        <f>E365/B365*100</f>
        <v>0</v>
      </c>
      <c r="G365" s="224">
        <f>SUM(G366:G369)</f>
        <v>0</v>
      </c>
      <c r="H365" s="224">
        <f>G365/B365*100</f>
        <v>0</v>
      </c>
      <c r="I365" s="224">
        <f t="shared" si="32"/>
        <v>202942.80000000002</v>
      </c>
      <c r="J365" s="478" t="s">
        <v>402</v>
      </c>
    </row>
    <row r="366" spans="1:10" ht="19.5" hidden="1" x14ac:dyDescent="0.25">
      <c r="A366" s="58" t="s">
        <v>0</v>
      </c>
      <c r="B366" s="224">
        <v>0</v>
      </c>
      <c r="C366" s="224">
        <v>0</v>
      </c>
      <c r="D366" s="224">
        <v>0</v>
      </c>
      <c r="E366" s="224">
        <v>0</v>
      </c>
      <c r="F366" s="224">
        <v>0</v>
      </c>
      <c r="G366" s="224">
        <v>0</v>
      </c>
      <c r="H366" s="224">
        <v>0</v>
      </c>
      <c r="I366" s="224">
        <f t="shared" si="32"/>
        <v>0</v>
      </c>
      <c r="J366" s="487"/>
    </row>
    <row r="367" spans="1:10" ht="19.5" hidden="1" x14ac:dyDescent="0.25">
      <c r="A367" s="58" t="s">
        <v>1</v>
      </c>
      <c r="B367" s="224">
        <v>190766.2</v>
      </c>
      <c r="C367" s="224">
        <v>0</v>
      </c>
      <c r="D367" s="224">
        <f>C367/B367*100</f>
        <v>0</v>
      </c>
      <c r="E367" s="224">
        <v>0</v>
      </c>
      <c r="F367" s="224">
        <f>E367/B367*100</f>
        <v>0</v>
      </c>
      <c r="G367" s="224">
        <v>0</v>
      </c>
      <c r="H367" s="224">
        <f>G367/B367*100</f>
        <v>0</v>
      </c>
      <c r="I367" s="224">
        <f t="shared" si="32"/>
        <v>190766.2</v>
      </c>
      <c r="J367" s="487"/>
    </row>
    <row r="368" spans="1:10" hidden="1" x14ac:dyDescent="0.25">
      <c r="A368" s="60" t="s">
        <v>2</v>
      </c>
      <c r="B368" s="225">
        <v>12176.6</v>
      </c>
      <c r="C368" s="225">
        <v>0</v>
      </c>
      <c r="D368" s="225">
        <f>C368/B368*100</f>
        <v>0</v>
      </c>
      <c r="E368" s="225">
        <v>0</v>
      </c>
      <c r="F368" s="225">
        <f>E368/B368*100</f>
        <v>0</v>
      </c>
      <c r="G368" s="225">
        <v>0</v>
      </c>
      <c r="H368" s="225">
        <f>G368/B368*100</f>
        <v>0</v>
      </c>
      <c r="I368" s="225">
        <f t="shared" si="32"/>
        <v>12176.6</v>
      </c>
      <c r="J368" s="487"/>
    </row>
    <row r="369" spans="1:42" hidden="1" x14ac:dyDescent="0.25">
      <c r="A369" s="60" t="s">
        <v>3</v>
      </c>
      <c r="B369" s="225">
        <v>0</v>
      </c>
      <c r="C369" s="225">
        <v>0</v>
      </c>
      <c r="D369" s="225">
        <v>0</v>
      </c>
      <c r="E369" s="225">
        <v>0</v>
      </c>
      <c r="F369" s="225">
        <v>0</v>
      </c>
      <c r="G369" s="225">
        <v>0</v>
      </c>
      <c r="H369" s="225">
        <v>0</v>
      </c>
      <c r="I369" s="225">
        <f t="shared" si="32"/>
        <v>0</v>
      </c>
      <c r="J369" s="488"/>
    </row>
    <row r="370" spans="1:42" ht="122.25" hidden="1" customHeight="1" x14ac:dyDescent="0.25">
      <c r="A370" s="167" t="s">
        <v>75</v>
      </c>
      <c r="B370" s="183">
        <f>SUM(B371:B374)</f>
        <v>0</v>
      </c>
      <c r="C370" s="183">
        <f>SUM(C371:C374)</f>
        <v>0</v>
      </c>
      <c r="D370" s="183" t="e">
        <f>C370/B370*100</f>
        <v>#DIV/0!</v>
      </c>
      <c r="E370" s="183">
        <f>SUM(E371:E374)</f>
        <v>0</v>
      </c>
      <c r="F370" s="183" t="e">
        <f>E370/B370*100</f>
        <v>#DIV/0!</v>
      </c>
      <c r="G370" s="183">
        <f>SUM(G371:G374)</f>
        <v>0</v>
      </c>
      <c r="H370" s="183" t="e">
        <f>G370/B370*100</f>
        <v>#DIV/0!</v>
      </c>
      <c r="I370" s="183">
        <f t="shared" si="32"/>
        <v>0</v>
      </c>
      <c r="J370" s="390"/>
    </row>
    <row r="371" spans="1:42" ht="19.5" hidden="1" x14ac:dyDescent="0.25">
      <c r="A371" s="58" t="s">
        <v>0</v>
      </c>
      <c r="B371" s="183">
        <v>0</v>
      </c>
      <c r="C371" s="183">
        <v>0</v>
      </c>
      <c r="D371" s="183">
        <v>0</v>
      </c>
      <c r="E371" s="183">
        <v>0</v>
      </c>
      <c r="F371" s="183">
        <v>0</v>
      </c>
      <c r="G371" s="183">
        <v>0</v>
      </c>
      <c r="H371" s="183">
        <v>0</v>
      </c>
      <c r="I371" s="183">
        <f t="shared" si="32"/>
        <v>0</v>
      </c>
      <c r="J371" s="540"/>
    </row>
    <row r="372" spans="1:42" ht="19.5" hidden="1" x14ac:dyDescent="0.25">
      <c r="A372" s="58" t="s">
        <v>1</v>
      </c>
      <c r="B372" s="183">
        <v>0</v>
      </c>
      <c r="C372" s="183">
        <v>0</v>
      </c>
      <c r="D372" s="183" t="e">
        <f>C372/B372*100</f>
        <v>#DIV/0!</v>
      </c>
      <c r="E372" s="183">
        <v>0</v>
      </c>
      <c r="F372" s="183" t="e">
        <f>E372/B372*100</f>
        <v>#DIV/0!</v>
      </c>
      <c r="G372" s="183">
        <v>0</v>
      </c>
      <c r="H372" s="183" t="e">
        <f>G372/B372*100</f>
        <v>#DIV/0!</v>
      </c>
      <c r="I372" s="183">
        <f t="shared" si="32"/>
        <v>0</v>
      </c>
      <c r="J372" s="540"/>
    </row>
    <row r="373" spans="1:42" hidden="1" x14ac:dyDescent="0.25">
      <c r="A373" s="60" t="s">
        <v>2</v>
      </c>
      <c r="B373" s="184">
        <v>0</v>
      </c>
      <c r="C373" s="184">
        <v>0</v>
      </c>
      <c r="D373" s="184" t="e">
        <f>C373/B373*100</f>
        <v>#DIV/0!</v>
      </c>
      <c r="E373" s="184">
        <v>0</v>
      </c>
      <c r="F373" s="184" t="e">
        <f>E373/B373*100</f>
        <v>#DIV/0!</v>
      </c>
      <c r="G373" s="184">
        <v>0</v>
      </c>
      <c r="H373" s="184" t="e">
        <f>G373/B373*100</f>
        <v>#DIV/0!</v>
      </c>
      <c r="I373" s="184">
        <f t="shared" si="32"/>
        <v>0</v>
      </c>
      <c r="J373" s="540"/>
    </row>
    <row r="374" spans="1:42" hidden="1" x14ac:dyDescent="0.25">
      <c r="A374" s="60" t="s">
        <v>3</v>
      </c>
      <c r="B374" s="184">
        <v>0</v>
      </c>
      <c r="C374" s="184">
        <v>0</v>
      </c>
      <c r="D374" s="184">
        <v>0</v>
      </c>
      <c r="E374" s="184">
        <v>0</v>
      </c>
      <c r="F374" s="184">
        <v>0</v>
      </c>
      <c r="G374" s="184">
        <v>0</v>
      </c>
      <c r="H374" s="184">
        <v>0</v>
      </c>
      <c r="I374" s="184">
        <f t="shared" si="32"/>
        <v>0</v>
      </c>
      <c r="J374" s="541"/>
    </row>
    <row r="375" spans="1:42" s="8" customFormat="1" ht="96" hidden="1" customHeight="1" x14ac:dyDescent="0.25">
      <c r="A375" s="167" t="s">
        <v>136</v>
      </c>
      <c r="B375" s="183">
        <f>SUM(B376:B379)</f>
        <v>0</v>
      </c>
      <c r="C375" s="183">
        <f>SUM(C376:C379)</f>
        <v>0</v>
      </c>
      <c r="D375" s="183" t="e">
        <f>C375/B375*100</f>
        <v>#DIV/0!</v>
      </c>
      <c r="E375" s="183">
        <f>SUM(E376:E379)</f>
        <v>0</v>
      </c>
      <c r="F375" s="183" t="e">
        <f>E375/B375*100</f>
        <v>#DIV/0!</v>
      </c>
      <c r="G375" s="183">
        <f>SUM(G376:G379)</f>
        <v>0</v>
      </c>
      <c r="H375" s="183" t="e">
        <f>G375/B375*100</f>
        <v>#DIV/0!</v>
      </c>
      <c r="I375" s="183">
        <f t="shared" si="32"/>
        <v>0</v>
      </c>
      <c r="J375" s="390"/>
      <c r="K375" s="50"/>
      <c r="L375" s="50"/>
      <c r="M375" s="50"/>
      <c r="N375" s="50"/>
      <c r="O375" s="50"/>
      <c r="P375" s="50"/>
      <c r="Q375" s="50"/>
      <c r="R375" s="50"/>
      <c r="S375" s="50"/>
      <c r="T375" s="50"/>
      <c r="U375" s="50"/>
      <c r="V375" s="50"/>
      <c r="W375" s="50"/>
      <c r="X375" s="50"/>
      <c r="Y375" s="50"/>
      <c r="Z375" s="50"/>
      <c r="AA375" s="50"/>
      <c r="AB375" s="50"/>
      <c r="AC375" s="50"/>
      <c r="AD375" s="50"/>
      <c r="AE375" s="50"/>
      <c r="AF375" s="50"/>
      <c r="AG375" s="50"/>
      <c r="AH375" s="50"/>
      <c r="AI375" s="50"/>
      <c r="AJ375" s="50"/>
      <c r="AK375" s="50"/>
      <c r="AL375" s="50"/>
      <c r="AM375" s="50"/>
      <c r="AN375" s="50"/>
      <c r="AO375" s="50"/>
      <c r="AP375" s="50"/>
    </row>
    <row r="376" spans="1:42" s="8" customFormat="1" ht="19.5" hidden="1" x14ac:dyDescent="0.25">
      <c r="A376" s="58" t="s">
        <v>0</v>
      </c>
      <c r="B376" s="183">
        <v>0</v>
      </c>
      <c r="C376" s="183">
        <v>0</v>
      </c>
      <c r="D376" s="183">
        <v>0</v>
      </c>
      <c r="E376" s="183">
        <v>0</v>
      </c>
      <c r="F376" s="183">
        <v>0</v>
      </c>
      <c r="G376" s="183">
        <v>0</v>
      </c>
      <c r="H376" s="183">
        <v>0</v>
      </c>
      <c r="I376" s="183">
        <f t="shared" si="32"/>
        <v>0</v>
      </c>
      <c r="J376" s="391"/>
      <c r="K376" s="50"/>
      <c r="L376" s="50"/>
      <c r="M376" s="50"/>
      <c r="N376" s="50"/>
      <c r="O376" s="50"/>
      <c r="P376" s="50"/>
      <c r="Q376" s="50"/>
      <c r="R376" s="50"/>
      <c r="S376" s="50"/>
      <c r="T376" s="50"/>
      <c r="U376" s="50"/>
      <c r="V376" s="50"/>
      <c r="W376" s="50"/>
      <c r="X376" s="50"/>
      <c r="Y376" s="50"/>
      <c r="Z376" s="50"/>
      <c r="AA376" s="50"/>
      <c r="AB376" s="50"/>
      <c r="AC376" s="50"/>
      <c r="AD376" s="50"/>
      <c r="AE376" s="50"/>
      <c r="AF376" s="50"/>
      <c r="AG376" s="50"/>
      <c r="AH376" s="50"/>
      <c r="AI376" s="50"/>
      <c r="AJ376" s="50"/>
      <c r="AK376" s="50"/>
      <c r="AL376" s="50"/>
      <c r="AM376" s="50"/>
      <c r="AN376" s="50"/>
      <c r="AO376" s="50"/>
      <c r="AP376" s="50"/>
    </row>
    <row r="377" spans="1:42" s="8" customFormat="1" ht="19.5" hidden="1" x14ac:dyDescent="0.25">
      <c r="A377" s="58" t="s">
        <v>1</v>
      </c>
      <c r="B377" s="183">
        <v>0</v>
      </c>
      <c r="C377" s="183">
        <v>0</v>
      </c>
      <c r="D377" s="183" t="e">
        <f>C377/B377*100</f>
        <v>#DIV/0!</v>
      </c>
      <c r="E377" s="183">
        <v>0</v>
      </c>
      <c r="F377" s="183" t="e">
        <f>E377/B377*100</f>
        <v>#DIV/0!</v>
      </c>
      <c r="G377" s="183">
        <v>0</v>
      </c>
      <c r="H377" s="183" t="e">
        <f>G377/B377*100</f>
        <v>#DIV/0!</v>
      </c>
      <c r="I377" s="183">
        <f t="shared" si="32"/>
        <v>0</v>
      </c>
      <c r="J377" s="391"/>
      <c r="K377" s="50"/>
      <c r="L377" s="50"/>
      <c r="M377" s="50"/>
      <c r="N377" s="50"/>
      <c r="O377" s="50"/>
      <c r="P377" s="50"/>
      <c r="Q377" s="50"/>
      <c r="R377" s="50"/>
      <c r="S377" s="50"/>
      <c r="T377" s="50"/>
      <c r="U377" s="50"/>
      <c r="V377" s="50"/>
      <c r="W377" s="50"/>
      <c r="X377" s="50"/>
      <c r="Y377" s="50"/>
      <c r="Z377" s="50"/>
      <c r="AA377" s="50"/>
      <c r="AB377" s="50"/>
      <c r="AC377" s="50"/>
      <c r="AD377" s="50"/>
      <c r="AE377" s="50"/>
      <c r="AF377" s="50"/>
      <c r="AG377" s="50"/>
      <c r="AH377" s="50"/>
      <c r="AI377" s="50"/>
      <c r="AJ377" s="50"/>
      <c r="AK377" s="50"/>
      <c r="AL377" s="50"/>
      <c r="AM377" s="50"/>
      <c r="AN377" s="50"/>
      <c r="AO377" s="50"/>
      <c r="AP377" s="50"/>
    </row>
    <row r="378" spans="1:42" s="8" customFormat="1" hidden="1" x14ac:dyDescent="0.25">
      <c r="A378" s="60" t="s">
        <v>2</v>
      </c>
      <c r="B378" s="184">
        <v>0</v>
      </c>
      <c r="C378" s="184">
        <v>0</v>
      </c>
      <c r="D378" s="184">
        <v>0</v>
      </c>
      <c r="E378" s="184">
        <v>0</v>
      </c>
      <c r="F378" s="184">
        <v>0</v>
      </c>
      <c r="G378" s="184">
        <v>0</v>
      </c>
      <c r="H378" s="184">
        <v>0</v>
      </c>
      <c r="I378" s="184">
        <f t="shared" si="32"/>
        <v>0</v>
      </c>
      <c r="J378" s="391"/>
      <c r="K378" s="50"/>
      <c r="L378" s="50"/>
      <c r="M378" s="50"/>
      <c r="N378" s="50"/>
      <c r="O378" s="50"/>
      <c r="P378" s="50"/>
      <c r="Q378" s="50"/>
      <c r="R378" s="50"/>
      <c r="S378" s="50"/>
      <c r="T378" s="50"/>
      <c r="U378" s="50"/>
      <c r="V378" s="50"/>
      <c r="W378" s="50"/>
      <c r="X378" s="50"/>
      <c r="Y378" s="50"/>
      <c r="Z378" s="50"/>
      <c r="AA378" s="50"/>
      <c r="AB378" s="50"/>
      <c r="AC378" s="50"/>
      <c r="AD378" s="50"/>
      <c r="AE378" s="50"/>
      <c r="AF378" s="50"/>
      <c r="AG378" s="50"/>
      <c r="AH378" s="50"/>
      <c r="AI378" s="50"/>
      <c r="AJ378" s="50"/>
      <c r="AK378" s="50"/>
      <c r="AL378" s="50"/>
      <c r="AM378" s="50"/>
      <c r="AN378" s="50"/>
      <c r="AO378" s="50"/>
      <c r="AP378" s="50"/>
    </row>
    <row r="379" spans="1:42" s="8" customFormat="1" hidden="1" x14ac:dyDescent="0.25">
      <c r="A379" s="60" t="s">
        <v>3</v>
      </c>
      <c r="B379" s="184">
        <v>0</v>
      </c>
      <c r="C379" s="184">
        <v>0</v>
      </c>
      <c r="D379" s="184">
        <v>0</v>
      </c>
      <c r="E379" s="184">
        <v>0</v>
      </c>
      <c r="F379" s="184">
        <v>0</v>
      </c>
      <c r="G379" s="184">
        <v>0</v>
      </c>
      <c r="H379" s="184">
        <v>0</v>
      </c>
      <c r="I379" s="184">
        <f t="shared" si="32"/>
        <v>0</v>
      </c>
      <c r="J379" s="392"/>
      <c r="K379" s="50"/>
      <c r="L379" s="50"/>
      <c r="M379" s="50"/>
      <c r="N379" s="50"/>
      <c r="O379" s="50"/>
      <c r="P379" s="50"/>
      <c r="Q379" s="50"/>
      <c r="R379" s="50"/>
      <c r="S379" s="50"/>
      <c r="T379" s="50"/>
      <c r="U379" s="50"/>
      <c r="V379" s="50"/>
      <c r="W379" s="50"/>
      <c r="X379" s="50"/>
      <c r="Y379" s="50"/>
      <c r="Z379" s="50"/>
      <c r="AA379" s="50"/>
      <c r="AB379" s="50"/>
      <c r="AC379" s="50"/>
      <c r="AD379" s="50"/>
      <c r="AE379" s="50"/>
      <c r="AF379" s="50"/>
      <c r="AG379" s="50"/>
      <c r="AH379" s="50"/>
      <c r="AI379" s="50"/>
      <c r="AJ379" s="50"/>
      <c r="AK379" s="50"/>
      <c r="AL379" s="50"/>
      <c r="AM379" s="50"/>
      <c r="AN379" s="50"/>
      <c r="AO379" s="50"/>
      <c r="AP379" s="50"/>
    </row>
    <row r="380" spans="1:42" ht="192" hidden="1" customHeight="1" x14ac:dyDescent="0.25">
      <c r="A380" s="167" t="s">
        <v>314</v>
      </c>
      <c r="B380" s="221">
        <f>SUM(B381:B384)</f>
        <v>30000</v>
      </c>
      <c r="C380" s="221">
        <f>SUM(C381:C384)</f>
        <v>3975.4</v>
      </c>
      <c r="D380" s="221">
        <f>C380/B380*100</f>
        <v>13.251333333333335</v>
      </c>
      <c r="E380" s="221">
        <f>E381+E382+E383+E384</f>
        <v>3910</v>
      </c>
      <c r="F380" s="221">
        <f>E380/B380*100</f>
        <v>13.033333333333333</v>
      </c>
      <c r="G380" s="221">
        <f>G381+G382+G383+G384</f>
        <v>3910</v>
      </c>
      <c r="H380" s="221">
        <f>G380/B380*100</f>
        <v>13.033333333333333</v>
      </c>
      <c r="I380" s="221">
        <f t="shared" si="32"/>
        <v>26090</v>
      </c>
      <c r="J380" s="478" t="s">
        <v>399</v>
      </c>
    </row>
    <row r="381" spans="1:42" ht="19.5" hidden="1" x14ac:dyDescent="0.25">
      <c r="A381" s="66" t="s">
        <v>0</v>
      </c>
      <c r="B381" s="221">
        <v>0</v>
      </c>
      <c r="C381" s="221">
        <v>0</v>
      </c>
      <c r="D381" s="221">
        <v>0</v>
      </c>
      <c r="E381" s="221">
        <v>0</v>
      </c>
      <c r="F381" s="221">
        <v>0</v>
      </c>
      <c r="G381" s="221">
        <v>0</v>
      </c>
      <c r="H381" s="221">
        <v>0</v>
      </c>
      <c r="I381" s="221">
        <f t="shared" si="32"/>
        <v>0</v>
      </c>
      <c r="J381" s="487"/>
    </row>
    <row r="382" spans="1:42" ht="19.5" hidden="1" x14ac:dyDescent="0.25">
      <c r="A382" s="66" t="s">
        <v>1</v>
      </c>
      <c r="B382" s="221">
        <v>28200</v>
      </c>
      <c r="C382" s="221">
        <v>3675.4</v>
      </c>
      <c r="D382" s="224">
        <f t="shared" ref="D382:D383" si="33">C382/B382*100</f>
        <v>13.033333333333333</v>
      </c>
      <c r="E382" s="221">
        <v>3675.4</v>
      </c>
      <c r="F382" s="224">
        <f t="shared" ref="F382:F383" si="34">E382/B382*100</f>
        <v>13.033333333333333</v>
      </c>
      <c r="G382" s="221">
        <v>3675.4</v>
      </c>
      <c r="H382" s="221">
        <f>G382/B382*100</f>
        <v>13.033333333333333</v>
      </c>
      <c r="I382" s="221">
        <f t="shared" si="32"/>
        <v>24524.6</v>
      </c>
      <c r="J382" s="487"/>
    </row>
    <row r="383" spans="1:42" hidden="1" x14ac:dyDescent="0.25">
      <c r="A383" s="67" t="s">
        <v>2</v>
      </c>
      <c r="B383" s="222">
        <v>1800</v>
      </c>
      <c r="C383" s="222">
        <v>300</v>
      </c>
      <c r="D383" s="225">
        <f t="shared" si="33"/>
        <v>16.666666666666664</v>
      </c>
      <c r="E383" s="222">
        <v>234.6</v>
      </c>
      <c r="F383" s="225">
        <f t="shared" si="34"/>
        <v>13.033333333333333</v>
      </c>
      <c r="G383" s="222">
        <v>234.6</v>
      </c>
      <c r="H383" s="222">
        <f>G383/B383*100</f>
        <v>13.033333333333333</v>
      </c>
      <c r="I383" s="222">
        <f t="shared" si="32"/>
        <v>1565.4</v>
      </c>
      <c r="J383" s="487"/>
    </row>
    <row r="384" spans="1:42" hidden="1" x14ac:dyDescent="0.25">
      <c r="A384" s="67" t="s">
        <v>3</v>
      </c>
      <c r="B384" s="222">
        <v>0</v>
      </c>
      <c r="C384" s="222">
        <v>0</v>
      </c>
      <c r="D384" s="222">
        <v>0</v>
      </c>
      <c r="E384" s="222">
        <v>0</v>
      </c>
      <c r="F384" s="222">
        <v>0</v>
      </c>
      <c r="G384" s="222">
        <v>0</v>
      </c>
      <c r="H384" s="222">
        <v>0</v>
      </c>
      <c r="I384" s="222">
        <f t="shared" si="32"/>
        <v>0</v>
      </c>
      <c r="J384" s="488"/>
    </row>
    <row r="385" spans="1:10" ht="121.5" hidden="1" customHeight="1" x14ac:dyDescent="0.25">
      <c r="A385" s="167" t="s">
        <v>339</v>
      </c>
      <c r="B385" s="221">
        <f>SUM(B386:B389)</f>
        <v>141517.20000000001</v>
      </c>
      <c r="C385" s="221">
        <f>SUM(C386:C389)</f>
        <v>35514.400000000001</v>
      </c>
      <c r="D385" s="221">
        <f>C385/B385*100</f>
        <v>25.095465427524005</v>
      </c>
      <c r="E385" s="221">
        <f>E386+E387+E388+E389</f>
        <v>35514.400000000001</v>
      </c>
      <c r="F385" s="221">
        <f>E385/B385*100</f>
        <v>25.095465427524005</v>
      </c>
      <c r="G385" s="221">
        <f>G386+G387+G388+G389</f>
        <v>29966.2</v>
      </c>
      <c r="H385" s="221">
        <f>G385/B385*100</f>
        <v>21.174952585268787</v>
      </c>
      <c r="I385" s="221">
        <f t="shared" si="32"/>
        <v>111551.00000000001</v>
      </c>
      <c r="J385" s="478" t="s">
        <v>398</v>
      </c>
    </row>
    <row r="386" spans="1:10" ht="19.5" hidden="1" x14ac:dyDescent="0.25">
      <c r="A386" s="66" t="s">
        <v>0</v>
      </c>
      <c r="B386" s="221">
        <v>0</v>
      </c>
      <c r="C386" s="221">
        <v>0</v>
      </c>
      <c r="D386" s="221">
        <v>0</v>
      </c>
      <c r="E386" s="221">
        <v>0</v>
      </c>
      <c r="F386" s="221">
        <v>0</v>
      </c>
      <c r="G386" s="221">
        <v>0</v>
      </c>
      <c r="H386" s="221">
        <v>0</v>
      </c>
      <c r="I386" s="221">
        <f t="shared" si="32"/>
        <v>0</v>
      </c>
      <c r="J386" s="391"/>
    </row>
    <row r="387" spans="1:10" ht="19.5" hidden="1" x14ac:dyDescent="0.25">
      <c r="A387" s="66" t="s">
        <v>1</v>
      </c>
      <c r="B387" s="221">
        <v>141517.20000000001</v>
      </c>
      <c r="C387" s="221">
        <v>35514.400000000001</v>
      </c>
      <c r="D387" s="224">
        <f>C387/B387*100</f>
        <v>25.095465427524005</v>
      </c>
      <c r="E387" s="221">
        <v>35514.400000000001</v>
      </c>
      <c r="F387" s="224">
        <f t="shared" ref="F387" si="35">E387/B387*100</f>
        <v>25.095465427524005</v>
      </c>
      <c r="G387" s="221">
        <v>29966.2</v>
      </c>
      <c r="H387" s="221">
        <f>G387/B387*100</f>
        <v>21.174952585268787</v>
      </c>
      <c r="I387" s="221">
        <f t="shared" si="32"/>
        <v>111551.00000000001</v>
      </c>
      <c r="J387" s="391"/>
    </row>
    <row r="388" spans="1:10" hidden="1" x14ac:dyDescent="0.25">
      <c r="A388" s="67" t="s">
        <v>2</v>
      </c>
      <c r="B388" s="222">
        <v>0</v>
      </c>
      <c r="C388" s="222">
        <v>0</v>
      </c>
      <c r="D388" s="222">
        <v>0</v>
      </c>
      <c r="E388" s="222">
        <v>0</v>
      </c>
      <c r="F388" s="222">
        <v>0</v>
      </c>
      <c r="G388" s="222">
        <v>0</v>
      </c>
      <c r="H388" s="222">
        <v>0</v>
      </c>
      <c r="I388" s="222">
        <f t="shared" si="32"/>
        <v>0</v>
      </c>
      <c r="J388" s="391"/>
    </row>
    <row r="389" spans="1:10" hidden="1" x14ac:dyDescent="0.25">
      <c r="A389" s="67" t="s">
        <v>3</v>
      </c>
      <c r="B389" s="222">
        <v>0</v>
      </c>
      <c r="C389" s="222">
        <v>0</v>
      </c>
      <c r="D389" s="222">
        <v>0</v>
      </c>
      <c r="E389" s="222">
        <v>0</v>
      </c>
      <c r="F389" s="222">
        <v>0</v>
      </c>
      <c r="G389" s="222">
        <v>0</v>
      </c>
      <c r="H389" s="222">
        <v>0</v>
      </c>
      <c r="I389" s="222">
        <f t="shared" si="32"/>
        <v>0</v>
      </c>
      <c r="J389" s="392"/>
    </row>
    <row r="390" spans="1:10" ht="99.75" hidden="1" customHeight="1" x14ac:dyDescent="0.25">
      <c r="A390" s="167" t="s">
        <v>400</v>
      </c>
      <c r="B390" s="221">
        <f>SUM(B391:B394)</f>
        <v>138862.29999999999</v>
      </c>
      <c r="C390" s="221">
        <f>SUM(C391:C394)</f>
        <v>43908.3</v>
      </c>
      <c r="D390" s="221">
        <f>C390/B390*100</f>
        <v>31.620029338416551</v>
      </c>
      <c r="E390" s="221">
        <f>E391+E392+E393+E394</f>
        <v>43908.3</v>
      </c>
      <c r="F390" s="221">
        <f>E390/B390*100</f>
        <v>31.620029338416551</v>
      </c>
      <c r="G390" s="221">
        <f>G391+G392+G393+G394</f>
        <v>43908.3</v>
      </c>
      <c r="H390" s="221">
        <f>G390/B390*100</f>
        <v>31.620029338416551</v>
      </c>
      <c r="I390" s="221">
        <f t="shared" si="32"/>
        <v>94953.999999999985</v>
      </c>
      <c r="J390" s="478" t="s">
        <v>401</v>
      </c>
    </row>
    <row r="391" spans="1:10" ht="19.5" hidden="1" x14ac:dyDescent="0.25">
      <c r="A391" s="66" t="s">
        <v>0</v>
      </c>
      <c r="B391" s="221">
        <v>0</v>
      </c>
      <c r="C391" s="221">
        <v>0</v>
      </c>
      <c r="D391" s="221">
        <v>0</v>
      </c>
      <c r="E391" s="221">
        <v>0</v>
      </c>
      <c r="F391" s="221">
        <v>0</v>
      </c>
      <c r="G391" s="221">
        <v>0</v>
      </c>
      <c r="H391" s="221">
        <v>0</v>
      </c>
      <c r="I391" s="221">
        <f t="shared" si="32"/>
        <v>0</v>
      </c>
      <c r="J391" s="487"/>
    </row>
    <row r="392" spans="1:10" ht="19.5" hidden="1" x14ac:dyDescent="0.25">
      <c r="A392" s="66" t="s">
        <v>1</v>
      </c>
      <c r="B392" s="229">
        <v>138862.29999999999</v>
      </c>
      <c r="C392" s="229">
        <v>43908.3</v>
      </c>
      <c r="D392" s="224">
        <f t="shared" ref="D392" si="36">C392/B392*100</f>
        <v>31.620029338416551</v>
      </c>
      <c r="E392" s="229">
        <v>43908.3</v>
      </c>
      <c r="F392" s="224">
        <f t="shared" ref="F392" si="37">E392/B392*100</f>
        <v>31.620029338416551</v>
      </c>
      <c r="G392" s="229">
        <v>43908.3</v>
      </c>
      <c r="H392" s="221">
        <f>G392/B392*100</f>
        <v>31.620029338416551</v>
      </c>
      <c r="I392" s="221">
        <f t="shared" si="32"/>
        <v>94953.999999999985</v>
      </c>
      <c r="J392" s="487"/>
    </row>
    <row r="393" spans="1:10" hidden="1" x14ac:dyDescent="0.25">
      <c r="A393" s="67" t="s">
        <v>2</v>
      </c>
      <c r="B393" s="222">
        <v>0</v>
      </c>
      <c r="C393" s="222">
        <v>0</v>
      </c>
      <c r="D393" s="225">
        <v>0</v>
      </c>
      <c r="E393" s="222">
        <v>0</v>
      </c>
      <c r="F393" s="225">
        <v>0</v>
      </c>
      <c r="G393" s="222">
        <v>0</v>
      </c>
      <c r="H393" s="222">
        <v>0</v>
      </c>
      <c r="I393" s="222">
        <v>0</v>
      </c>
      <c r="J393" s="487"/>
    </row>
    <row r="394" spans="1:10" hidden="1" x14ac:dyDescent="0.25">
      <c r="A394" s="67" t="s">
        <v>3</v>
      </c>
      <c r="B394" s="222">
        <v>0</v>
      </c>
      <c r="C394" s="222">
        <v>0</v>
      </c>
      <c r="D394" s="222">
        <v>0</v>
      </c>
      <c r="E394" s="222">
        <v>0</v>
      </c>
      <c r="F394" s="222">
        <v>0</v>
      </c>
      <c r="G394" s="222">
        <v>0</v>
      </c>
      <c r="H394" s="222">
        <v>0</v>
      </c>
      <c r="I394" s="222">
        <f t="shared" si="32"/>
        <v>0</v>
      </c>
      <c r="J394" s="488"/>
    </row>
    <row r="395" spans="1:10" x14ac:dyDescent="0.25">
      <c r="A395" s="384" t="s">
        <v>104</v>
      </c>
      <c r="B395" s="385"/>
      <c r="C395" s="385"/>
      <c r="D395" s="385"/>
      <c r="E395" s="385"/>
      <c r="F395" s="385"/>
      <c r="G395" s="385"/>
      <c r="H395" s="385"/>
      <c r="I395" s="385"/>
      <c r="J395" s="386"/>
    </row>
    <row r="396" spans="1:10" hidden="1" x14ac:dyDescent="0.25">
      <c r="A396" s="523" t="s">
        <v>96</v>
      </c>
      <c r="B396" s="524"/>
      <c r="C396" s="524"/>
      <c r="D396" s="524"/>
      <c r="E396" s="524"/>
      <c r="F396" s="524"/>
      <c r="G396" s="524"/>
      <c r="H396" s="524"/>
      <c r="I396" s="524"/>
      <c r="J396" s="525"/>
    </row>
    <row r="397" spans="1:10" hidden="1" x14ac:dyDescent="0.25">
      <c r="A397" s="506" t="s">
        <v>105</v>
      </c>
      <c r="B397" s="507"/>
      <c r="C397" s="507"/>
      <c r="D397" s="507"/>
      <c r="E397" s="507"/>
      <c r="F397" s="507"/>
      <c r="G397" s="507"/>
      <c r="H397" s="507"/>
      <c r="I397" s="507"/>
      <c r="J397" s="508"/>
    </row>
    <row r="398" spans="1:10" ht="162.75" hidden="1" customHeight="1" x14ac:dyDescent="0.25">
      <c r="A398" s="167" t="s">
        <v>340</v>
      </c>
      <c r="B398" s="224">
        <f>SUM(B399:B402)</f>
        <v>3144.3</v>
      </c>
      <c r="C398" s="224">
        <f>SUM(C399:C402)</f>
        <v>647.4</v>
      </c>
      <c r="D398" s="224">
        <f>C398/B398*100</f>
        <v>20.589638393283082</v>
      </c>
      <c r="E398" s="224">
        <f>SUM(E399:E402)</f>
        <v>647.4</v>
      </c>
      <c r="F398" s="224">
        <f>E398/B398*100</f>
        <v>20.589638393283082</v>
      </c>
      <c r="G398" s="224">
        <f>SUM(G399:G402)</f>
        <v>647.4</v>
      </c>
      <c r="H398" s="224">
        <f>G398/B398*100</f>
        <v>20.589638393283082</v>
      </c>
      <c r="I398" s="224">
        <f t="shared" ref="I398:I407" si="38">B398-G398</f>
        <v>2496.9</v>
      </c>
      <c r="J398" s="537" t="s">
        <v>413</v>
      </c>
    </row>
    <row r="399" spans="1:10" ht="19.5" hidden="1" x14ac:dyDescent="0.25">
      <c r="A399" s="66" t="s">
        <v>0</v>
      </c>
      <c r="B399" s="224">
        <v>0</v>
      </c>
      <c r="C399" s="224">
        <v>0</v>
      </c>
      <c r="D399" s="224">
        <v>0</v>
      </c>
      <c r="E399" s="224">
        <v>0</v>
      </c>
      <c r="F399" s="224">
        <v>0</v>
      </c>
      <c r="G399" s="224">
        <v>0</v>
      </c>
      <c r="H399" s="224">
        <v>0</v>
      </c>
      <c r="I399" s="224">
        <f t="shared" si="38"/>
        <v>0</v>
      </c>
      <c r="J399" s="538"/>
    </row>
    <row r="400" spans="1:10" ht="19.5" hidden="1" x14ac:dyDescent="0.25">
      <c r="A400" s="66" t="s">
        <v>1</v>
      </c>
      <c r="B400" s="224">
        <v>3144.3</v>
      </c>
      <c r="C400" s="224">
        <v>647.4</v>
      </c>
      <c r="D400" s="224">
        <f>C400/B400*100</f>
        <v>20.589638393283082</v>
      </c>
      <c r="E400" s="224">
        <v>647.4</v>
      </c>
      <c r="F400" s="224">
        <f>E400/B400*100</f>
        <v>20.589638393283082</v>
      </c>
      <c r="G400" s="224">
        <v>647.4</v>
      </c>
      <c r="H400" s="224">
        <f>G400/B400*100</f>
        <v>20.589638393283082</v>
      </c>
      <c r="I400" s="224">
        <f t="shared" si="38"/>
        <v>2496.9</v>
      </c>
      <c r="J400" s="538"/>
    </row>
    <row r="401" spans="1:42" hidden="1" x14ac:dyDescent="0.25">
      <c r="A401" s="67" t="s">
        <v>2</v>
      </c>
      <c r="B401" s="225">
        <v>0</v>
      </c>
      <c r="C401" s="225">
        <v>0</v>
      </c>
      <c r="D401" s="225">
        <v>0</v>
      </c>
      <c r="E401" s="225">
        <v>0</v>
      </c>
      <c r="F401" s="225">
        <v>0</v>
      </c>
      <c r="G401" s="225">
        <v>0</v>
      </c>
      <c r="H401" s="225">
        <v>0</v>
      </c>
      <c r="I401" s="225">
        <f t="shared" si="38"/>
        <v>0</v>
      </c>
      <c r="J401" s="538"/>
    </row>
    <row r="402" spans="1:42" hidden="1" x14ac:dyDescent="0.25">
      <c r="A402" s="67" t="s">
        <v>3</v>
      </c>
      <c r="B402" s="225">
        <v>0</v>
      </c>
      <c r="C402" s="225">
        <v>0</v>
      </c>
      <c r="D402" s="225">
        <v>0</v>
      </c>
      <c r="E402" s="225">
        <v>0</v>
      </c>
      <c r="F402" s="225">
        <v>0</v>
      </c>
      <c r="G402" s="225">
        <v>0</v>
      </c>
      <c r="H402" s="225">
        <v>0</v>
      </c>
      <c r="I402" s="225">
        <f t="shared" si="38"/>
        <v>0</v>
      </c>
      <c r="J402" s="539"/>
    </row>
    <row r="403" spans="1:42" ht="75" hidden="1" x14ac:dyDescent="0.25">
      <c r="A403" s="167" t="s">
        <v>410</v>
      </c>
      <c r="B403" s="224">
        <f>SUM(B404:B407)</f>
        <v>11503.8</v>
      </c>
      <c r="C403" s="224">
        <f>SUM(C404:C407)</f>
        <v>0</v>
      </c>
      <c r="D403" s="224">
        <f>C403/B403*100</f>
        <v>0</v>
      </c>
      <c r="E403" s="224">
        <f>SUM(E404:E407)</f>
        <v>0</v>
      </c>
      <c r="F403" s="224">
        <f>E403/B403*100</f>
        <v>0</v>
      </c>
      <c r="G403" s="224">
        <f>SUM(G404:G407)</f>
        <v>0</v>
      </c>
      <c r="H403" s="224">
        <f>G403/B403*100</f>
        <v>0</v>
      </c>
      <c r="I403" s="224">
        <f t="shared" si="38"/>
        <v>11503.8</v>
      </c>
      <c r="J403" s="478" t="s">
        <v>411</v>
      </c>
      <c r="K403" s="261" t="s">
        <v>362</v>
      </c>
    </row>
    <row r="404" spans="1:42" ht="19.5" hidden="1" x14ac:dyDescent="0.25">
      <c r="A404" s="66" t="s">
        <v>0</v>
      </c>
      <c r="B404" s="224">
        <v>0</v>
      </c>
      <c r="C404" s="224">
        <v>0</v>
      </c>
      <c r="D404" s="224">
        <v>0</v>
      </c>
      <c r="E404" s="224">
        <v>0</v>
      </c>
      <c r="F404" s="224">
        <v>0</v>
      </c>
      <c r="G404" s="224">
        <v>0</v>
      </c>
      <c r="H404" s="224">
        <v>0</v>
      </c>
      <c r="I404" s="224">
        <f t="shared" si="38"/>
        <v>0</v>
      </c>
      <c r="J404" s="487"/>
    </row>
    <row r="405" spans="1:42" ht="19.5" hidden="1" x14ac:dyDescent="0.25">
      <c r="A405" s="66" t="s">
        <v>1</v>
      </c>
      <c r="B405" s="224">
        <v>7491.5</v>
      </c>
      <c r="C405" s="224">
        <v>0</v>
      </c>
      <c r="D405" s="224">
        <f>C405/B405*100</f>
        <v>0</v>
      </c>
      <c r="E405" s="224">
        <v>0</v>
      </c>
      <c r="F405" s="224">
        <f>E405/B405*100</f>
        <v>0</v>
      </c>
      <c r="G405" s="224">
        <v>0</v>
      </c>
      <c r="H405" s="224">
        <f>G405/B405*100</f>
        <v>0</v>
      </c>
      <c r="I405" s="224">
        <f t="shared" si="38"/>
        <v>7491.5</v>
      </c>
      <c r="J405" s="487"/>
    </row>
    <row r="406" spans="1:42" hidden="1" x14ac:dyDescent="0.25">
      <c r="A406" s="67" t="s">
        <v>2</v>
      </c>
      <c r="B406" s="225">
        <v>4012.3</v>
      </c>
      <c r="C406" s="225">
        <v>0</v>
      </c>
      <c r="D406" s="225">
        <v>0</v>
      </c>
      <c r="E406" s="225">
        <v>0</v>
      </c>
      <c r="F406" s="225">
        <v>0</v>
      </c>
      <c r="G406" s="225">
        <v>0</v>
      </c>
      <c r="H406" s="225">
        <v>0</v>
      </c>
      <c r="I406" s="225">
        <f t="shared" si="38"/>
        <v>4012.3</v>
      </c>
      <c r="J406" s="487"/>
    </row>
    <row r="407" spans="1:42" hidden="1" x14ac:dyDescent="0.25">
      <c r="A407" s="67" t="s">
        <v>3</v>
      </c>
      <c r="B407" s="225">
        <v>0</v>
      </c>
      <c r="C407" s="225">
        <v>0</v>
      </c>
      <c r="D407" s="225">
        <v>0</v>
      </c>
      <c r="E407" s="225">
        <v>0</v>
      </c>
      <c r="F407" s="225">
        <v>0</v>
      </c>
      <c r="G407" s="225">
        <v>0</v>
      </c>
      <c r="H407" s="225">
        <v>0</v>
      </c>
      <c r="I407" s="225">
        <f t="shared" si="38"/>
        <v>0</v>
      </c>
      <c r="J407" s="488"/>
    </row>
    <row r="408" spans="1:42" hidden="1" x14ac:dyDescent="0.25">
      <c r="A408" s="474" t="s">
        <v>153</v>
      </c>
      <c r="B408" s="475"/>
      <c r="C408" s="475"/>
      <c r="D408" s="475"/>
      <c r="E408" s="475"/>
      <c r="F408" s="475"/>
      <c r="G408" s="475"/>
      <c r="H408" s="475"/>
      <c r="I408" s="475"/>
      <c r="J408" s="490"/>
    </row>
    <row r="409" spans="1:42" hidden="1" x14ac:dyDescent="0.25">
      <c r="A409" s="471" t="s">
        <v>267</v>
      </c>
      <c r="B409" s="472"/>
      <c r="C409" s="472"/>
      <c r="D409" s="472"/>
      <c r="E409" s="472"/>
      <c r="F409" s="472"/>
      <c r="G409" s="472"/>
      <c r="H409" s="472"/>
      <c r="I409" s="472"/>
      <c r="J409" s="473"/>
    </row>
    <row r="410" spans="1:42" hidden="1" x14ac:dyDescent="0.25">
      <c r="A410" s="506" t="s">
        <v>35</v>
      </c>
      <c r="B410" s="507"/>
      <c r="C410" s="507"/>
      <c r="D410" s="507"/>
      <c r="E410" s="507"/>
      <c r="F410" s="507"/>
      <c r="G410" s="507"/>
      <c r="H410" s="507"/>
      <c r="I410" s="507"/>
      <c r="J410" s="508"/>
    </row>
    <row r="411" spans="1:42" ht="121.5" hidden="1" customHeight="1" x14ac:dyDescent="0.25">
      <c r="A411" s="167" t="s">
        <v>312</v>
      </c>
      <c r="B411" s="224">
        <f>SUM(B412:B415)</f>
        <v>4585</v>
      </c>
      <c r="C411" s="224">
        <f>SUM(C412:C415)</f>
        <v>1285.8</v>
      </c>
      <c r="D411" s="224">
        <f>C411/B411*100</f>
        <v>28.043620501635768</v>
      </c>
      <c r="E411" s="224">
        <f>SUM(E412:E415)</f>
        <v>1283.5</v>
      </c>
      <c r="F411" s="224">
        <f>E411/B411*100</f>
        <v>27.993456924754632</v>
      </c>
      <c r="G411" s="224">
        <f>SUM(G412:G415)</f>
        <v>1283.5</v>
      </c>
      <c r="H411" s="224">
        <f>G411/B411*100</f>
        <v>27.993456924754632</v>
      </c>
      <c r="I411" s="224">
        <f>B411-G411</f>
        <v>3301.5</v>
      </c>
      <c r="J411" s="542" t="s">
        <v>396</v>
      </c>
    </row>
    <row r="412" spans="1:42" ht="19.5" hidden="1" x14ac:dyDescent="0.25">
      <c r="A412" s="66" t="s">
        <v>0</v>
      </c>
      <c r="B412" s="224">
        <v>0</v>
      </c>
      <c r="C412" s="224">
        <v>0</v>
      </c>
      <c r="D412" s="224">
        <v>0</v>
      </c>
      <c r="E412" s="224">
        <v>0</v>
      </c>
      <c r="F412" s="224">
        <v>0</v>
      </c>
      <c r="G412" s="224">
        <v>0</v>
      </c>
      <c r="H412" s="224">
        <v>0</v>
      </c>
      <c r="I412" s="224">
        <f>B412-G412</f>
        <v>0</v>
      </c>
      <c r="J412" s="543"/>
    </row>
    <row r="413" spans="1:42" ht="19.5" hidden="1" x14ac:dyDescent="0.25">
      <c r="A413" s="66" t="s">
        <v>1</v>
      </c>
      <c r="B413" s="224">
        <v>4309.8999999999996</v>
      </c>
      <c r="C413" s="224">
        <v>1206.5</v>
      </c>
      <c r="D413" s="224">
        <f>C413/B413*100</f>
        <v>27.993688948699507</v>
      </c>
      <c r="E413" s="224">
        <v>1206.5</v>
      </c>
      <c r="F413" s="224">
        <f>E413/B413*100</f>
        <v>27.993688948699507</v>
      </c>
      <c r="G413" s="224">
        <v>1206.5</v>
      </c>
      <c r="H413" s="224">
        <f>G413/B413*100</f>
        <v>27.993688948699507</v>
      </c>
      <c r="I413" s="224">
        <f>B413-G413</f>
        <v>3103.3999999999996</v>
      </c>
      <c r="J413" s="543"/>
    </row>
    <row r="414" spans="1:42" hidden="1" x14ac:dyDescent="0.25">
      <c r="A414" s="67" t="s">
        <v>2</v>
      </c>
      <c r="B414" s="225">
        <v>275.10000000000002</v>
      </c>
      <c r="C414" s="225">
        <v>79.3</v>
      </c>
      <c r="D414" s="225">
        <f>C414/B414*100</f>
        <v>28.825881497637219</v>
      </c>
      <c r="E414" s="225">
        <v>77</v>
      </c>
      <c r="F414" s="225">
        <f>E414/B414*100</f>
        <v>27.989821882951656</v>
      </c>
      <c r="G414" s="225">
        <v>77</v>
      </c>
      <c r="H414" s="225">
        <f>G414/B414*100</f>
        <v>27.989821882951656</v>
      </c>
      <c r="I414" s="225">
        <f>B414-G414</f>
        <v>198.10000000000002</v>
      </c>
      <c r="J414" s="543"/>
    </row>
    <row r="415" spans="1:42" hidden="1" x14ac:dyDescent="0.25">
      <c r="A415" s="67" t="s">
        <v>3</v>
      </c>
      <c r="B415" s="225">
        <v>0</v>
      </c>
      <c r="C415" s="224">
        <v>0</v>
      </c>
      <c r="D415" s="225">
        <v>0</v>
      </c>
      <c r="E415" s="225">
        <v>0</v>
      </c>
      <c r="F415" s="225">
        <v>0</v>
      </c>
      <c r="G415" s="225">
        <v>0</v>
      </c>
      <c r="H415" s="225">
        <v>0</v>
      </c>
      <c r="I415" s="225">
        <f>B415-G415</f>
        <v>0</v>
      </c>
      <c r="J415" s="544"/>
    </row>
    <row r="416" spans="1:42" s="30" customFormat="1" x14ac:dyDescent="0.25">
      <c r="A416" s="468" t="s">
        <v>226</v>
      </c>
      <c r="B416" s="469"/>
      <c r="C416" s="469"/>
      <c r="D416" s="469"/>
      <c r="E416" s="469"/>
      <c r="F416" s="469"/>
      <c r="G416" s="469"/>
      <c r="H416" s="469"/>
      <c r="I416" s="469"/>
      <c r="J416" s="470"/>
      <c r="K416" s="215"/>
      <c r="L416" s="215"/>
      <c r="M416" s="215"/>
      <c r="N416" s="215"/>
      <c r="O416" s="215"/>
      <c r="P416" s="215"/>
      <c r="Q416" s="215"/>
      <c r="R416" s="215"/>
      <c r="S416" s="215"/>
      <c r="T416" s="215"/>
      <c r="U416" s="215"/>
      <c r="V416" s="215"/>
      <c r="W416" s="215"/>
      <c r="X416" s="215"/>
      <c r="Y416" s="215"/>
      <c r="Z416" s="215"/>
      <c r="AA416" s="215"/>
      <c r="AB416" s="215"/>
      <c r="AC416" s="215"/>
      <c r="AD416" s="215"/>
      <c r="AE416" s="215"/>
      <c r="AF416" s="215"/>
      <c r="AG416" s="215"/>
      <c r="AH416" s="215"/>
      <c r="AI416" s="215"/>
      <c r="AJ416" s="215"/>
      <c r="AK416" s="215"/>
      <c r="AL416" s="215"/>
      <c r="AM416" s="215"/>
      <c r="AN416" s="215"/>
      <c r="AO416" s="215"/>
      <c r="AP416" s="215"/>
    </row>
    <row r="417" spans="1:42" s="1" customFormat="1" x14ac:dyDescent="0.25">
      <c r="A417" s="484" t="s">
        <v>79</v>
      </c>
      <c r="B417" s="485"/>
      <c r="C417" s="485"/>
      <c r="D417" s="485"/>
      <c r="E417" s="485"/>
      <c r="F417" s="485"/>
      <c r="G417" s="485"/>
      <c r="H417" s="485"/>
      <c r="I417" s="485"/>
      <c r="J417" s="489"/>
      <c r="K417" s="193"/>
      <c r="L417" s="193"/>
      <c r="M417" s="193"/>
      <c r="N417" s="193"/>
      <c r="O417" s="193"/>
      <c r="P417" s="193"/>
      <c r="Q417" s="193"/>
      <c r="R417" s="193"/>
      <c r="S417" s="193"/>
      <c r="T417" s="193"/>
      <c r="U417" s="193"/>
      <c r="V417" s="193"/>
      <c r="W417" s="193"/>
      <c r="X417" s="193"/>
      <c r="Y417" s="193"/>
      <c r="Z417" s="193"/>
      <c r="AA417" s="193"/>
      <c r="AB417" s="193"/>
      <c r="AC417" s="193"/>
      <c r="AD417" s="193"/>
      <c r="AE417" s="193"/>
      <c r="AF417" s="193"/>
      <c r="AG417" s="193"/>
      <c r="AH417" s="193"/>
      <c r="AI417" s="193"/>
      <c r="AJ417" s="193"/>
      <c r="AK417" s="193"/>
      <c r="AL417" s="193"/>
      <c r="AM417" s="193"/>
      <c r="AN417" s="193"/>
      <c r="AO417" s="193"/>
      <c r="AP417" s="193"/>
    </row>
    <row r="418" spans="1:42" hidden="1" x14ac:dyDescent="0.25">
      <c r="A418" s="474" t="s">
        <v>153</v>
      </c>
      <c r="B418" s="475"/>
      <c r="C418" s="475"/>
      <c r="D418" s="475"/>
      <c r="E418" s="475"/>
      <c r="F418" s="475"/>
      <c r="G418" s="475"/>
      <c r="H418" s="475"/>
      <c r="I418" s="475"/>
      <c r="J418" s="490"/>
    </row>
    <row r="419" spans="1:42" s="8" customFormat="1" hidden="1" x14ac:dyDescent="0.25">
      <c r="A419" s="471" t="s">
        <v>102</v>
      </c>
      <c r="B419" s="472"/>
      <c r="C419" s="472"/>
      <c r="D419" s="472"/>
      <c r="E419" s="472"/>
      <c r="F419" s="472"/>
      <c r="G419" s="472"/>
      <c r="H419" s="472"/>
      <c r="I419" s="472"/>
      <c r="J419" s="473"/>
      <c r="K419" s="50"/>
      <c r="L419" s="50"/>
      <c r="M419" s="50"/>
      <c r="N419" s="50"/>
      <c r="O419" s="50"/>
      <c r="P419" s="50"/>
      <c r="Q419" s="50"/>
      <c r="R419" s="50"/>
      <c r="S419" s="50"/>
      <c r="T419" s="50"/>
      <c r="U419" s="50"/>
      <c r="V419" s="50"/>
      <c r="W419" s="50"/>
      <c r="X419" s="50"/>
      <c r="Y419" s="50"/>
      <c r="Z419" s="50"/>
      <c r="AA419" s="50"/>
      <c r="AB419" s="50"/>
      <c r="AC419" s="50"/>
      <c r="AD419" s="50"/>
      <c r="AE419" s="50"/>
      <c r="AF419" s="50"/>
      <c r="AG419" s="50"/>
      <c r="AH419" s="50"/>
      <c r="AI419" s="50"/>
      <c r="AJ419" s="50"/>
      <c r="AK419" s="50"/>
      <c r="AL419" s="50"/>
      <c r="AM419" s="50"/>
      <c r="AN419" s="50"/>
      <c r="AO419" s="50"/>
      <c r="AP419" s="50"/>
    </row>
    <row r="420" spans="1:42" s="1" customFormat="1" hidden="1" x14ac:dyDescent="0.25">
      <c r="A420" s="476" t="s">
        <v>35</v>
      </c>
      <c r="B420" s="477"/>
      <c r="C420" s="477"/>
      <c r="D420" s="477"/>
      <c r="E420" s="477"/>
      <c r="F420" s="477"/>
      <c r="G420" s="477"/>
      <c r="H420" s="477"/>
      <c r="I420" s="477"/>
      <c r="J420" s="486"/>
      <c r="K420" s="193"/>
      <c r="L420" s="193"/>
      <c r="M420" s="193"/>
      <c r="N420" s="193"/>
      <c r="O420" s="193"/>
      <c r="P420" s="193"/>
      <c r="Q420" s="193"/>
      <c r="R420" s="193"/>
      <c r="S420" s="193"/>
      <c r="T420" s="193"/>
      <c r="U420" s="193"/>
      <c r="V420" s="193"/>
      <c r="W420" s="193"/>
      <c r="X420" s="193"/>
      <c r="Y420" s="193"/>
      <c r="Z420" s="193"/>
      <c r="AA420" s="193"/>
      <c r="AB420" s="193"/>
      <c r="AC420" s="193"/>
      <c r="AD420" s="193"/>
      <c r="AE420" s="193"/>
      <c r="AF420" s="193"/>
      <c r="AG420" s="193"/>
      <c r="AH420" s="193"/>
      <c r="AI420" s="193"/>
      <c r="AJ420" s="193"/>
      <c r="AK420" s="193"/>
      <c r="AL420" s="193"/>
      <c r="AM420" s="193"/>
      <c r="AN420" s="193"/>
      <c r="AO420" s="193"/>
      <c r="AP420" s="193"/>
    </row>
    <row r="421" spans="1:42" ht="125.25" hidden="1" customHeight="1" x14ac:dyDescent="0.25">
      <c r="A421" s="167" t="s">
        <v>341</v>
      </c>
      <c r="B421" s="224">
        <f>SUM(B422:B425)</f>
        <v>7301.2</v>
      </c>
      <c r="C421" s="224">
        <f>SUM(C422:C425)</f>
        <v>1303.5999999999999</v>
      </c>
      <c r="D421" s="224">
        <f>C421/B421*100</f>
        <v>17.854599243959896</v>
      </c>
      <c r="E421" s="224">
        <f>SUM(E422:E425)</f>
        <v>1303.5999999999999</v>
      </c>
      <c r="F421" s="224">
        <f>E421/B421*100</f>
        <v>17.854599243959896</v>
      </c>
      <c r="G421" s="224">
        <f>SUM(G422:G425)</f>
        <v>1303.5999999999999</v>
      </c>
      <c r="H421" s="224">
        <f>G421/B421*100</f>
        <v>17.854599243959896</v>
      </c>
      <c r="I421" s="224">
        <f t="shared" ref="I421:I440" si="39">B421-G421</f>
        <v>5997.6</v>
      </c>
      <c r="J421" s="478" t="s">
        <v>407</v>
      </c>
    </row>
    <row r="422" spans="1:42" ht="19.5" hidden="1" x14ac:dyDescent="0.25">
      <c r="A422" s="58" t="s">
        <v>0</v>
      </c>
      <c r="B422" s="224">
        <v>0</v>
      </c>
      <c r="C422" s="224">
        <v>0</v>
      </c>
      <c r="D422" s="224">
        <v>0</v>
      </c>
      <c r="E422" s="224">
        <v>0</v>
      </c>
      <c r="F422" s="224">
        <v>0</v>
      </c>
      <c r="G422" s="224">
        <v>0</v>
      </c>
      <c r="H422" s="224">
        <v>0</v>
      </c>
      <c r="I422" s="224">
        <f t="shared" si="39"/>
        <v>0</v>
      </c>
      <c r="J422" s="487"/>
    </row>
    <row r="423" spans="1:42" ht="19.5" hidden="1" x14ac:dyDescent="0.25">
      <c r="A423" s="58" t="s">
        <v>1</v>
      </c>
      <c r="B423" s="224">
        <v>7301.2</v>
      </c>
      <c r="C423" s="224">
        <v>1303.5999999999999</v>
      </c>
      <c r="D423" s="224">
        <f>C423/B423*100</f>
        <v>17.854599243959896</v>
      </c>
      <c r="E423" s="224">
        <v>1303.5999999999999</v>
      </c>
      <c r="F423" s="224">
        <f>E423/B423*100</f>
        <v>17.854599243959896</v>
      </c>
      <c r="G423" s="224">
        <v>1303.5999999999999</v>
      </c>
      <c r="H423" s="224">
        <f>G423/B423*100</f>
        <v>17.854599243959896</v>
      </c>
      <c r="I423" s="224">
        <f t="shared" si="39"/>
        <v>5997.6</v>
      </c>
      <c r="J423" s="487"/>
    </row>
    <row r="424" spans="1:42" hidden="1" x14ac:dyDescent="0.25">
      <c r="A424" s="60" t="s">
        <v>2</v>
      </c>
      <c r="B424" s="225">
        <v>0</v>
      </c>
      <c r="C424" s="225">
        <v>0</v>
      </c>
      <c r="D424" s="225">
        <v>0</v>
      </c>
      <c r="E424" s="225">
        <v>0</v>
      </c>
      <c r="F424" s="225">
        <v>0</v>
      </c>
      <c r="G424" s="225">
        <v>0</v>
      </c>
      <c r="H424" s="225">
        <v>0</v>
      </c>
      <c r="I424" s="225">
        <f t="shared" si="39"/>
        <v>0</v>
      </c>
      <c r="J424" s="487"/>
    </row>
    <row r="425" spans="1:42" hidden="1" x14ac:dyDescent="0.25">
      <c r="A425" s="60" t="s">
        <v>3</v>
      </c>
      <c r="B425" s="225">
        <v>0</v>
      </c>
      <c r="C425" s="225">
        <v>0</v>
      </c>
      <c r="D425" s="225">
        <v>0</v>
      </c>
      <c r="E425" s="225">
        <v>0</v>
      </c>
      <c r="F425" s="225">
        <v>0</v>
      </c>
      <c r="G425" s="225">
        <v>0</v>
      </c>
      <c r="H425" s="225">
        <v>0</v>
      </c>
      <c r="I425" s="225">
        <f t="shared" si="39"/>
        <v>0</v>
      </c>
      <c r="J425" s="488"/>
    </row>
    <row r="426" spans="1:42" ht="172.5" hidden="1" customHeight="1" x14ac:dyDescent="0.25">
      <c r="A426" s="167" t="s">
        <v>343</v>
      </c>
      <c r="B426" s="224">
        <f>SUM(B427:B430)</f>
        <v>264.89999999999998</v>
      </c>
      <c r="C426" s="224">
        <f>SUM(C427:C430)</f>
        <v>48.5</v>
      </c>
      <c r="D426" s="224">
        <f>C426/B426*100</f>
        <v>18.308795771989431</v>
      </c>
      <c r="E426" s="224">
        <f>SUM(E427:E430)</f>
        <v>48.5</v>
      </c>
      <c r="F426" s="224">
        <f>E426/B426*100</f>
        <v>18.308795771989431</v>
      </c>
      <c r="G426" s="224">
        <f>SUM(G427:G430)</f>
        <v>48.5</v>
      </c>
      <c r="H426" s="224">
        <f>G426/B426*100</f>
        <v>18.308795771989431</v>
      </c>
      <c r="I426" s="224">
        <f t="shared" si="39"/>
        <v>216.39999999999998</v>
      </c>
      <c r="J426" s="478" t="s">
        <v>408</v>
      </c>
    </row>
    <row r="427" spans="1:42" ht="19.5" hidden="1" x14ac:dyDescent="0.25">
      <c r="A427" s="58" t="s">
        <v>0</v>
      </c>
      <c r="B427" s="224">
        <v>0</v>
      </c>
      <c r="C427" s="224">
        <v>0</v>
      </c>
      <c r="D427" s="224">
        <v>0</v>
      </c>
      <c r="E427" s="224">
        <v>0</v>
      </c>
      <c r="F427" s="224">
        <v>0</v>
      </c>
      <c r="G427" s="224">
        <v>0</v>
      </c>
      <c r="H427" s="224">
        <v>0</v>
      </c>
      <c r="I427" s="224">
        <f t="shared" si="39"/>
        <v>0</v>
      </c>
      <c r="J427" s="487"/>
    </row>
    <row r="428" spans="1:42" ht="19.5" hidden="1" x14ac:dyDescent="0.25">
      <c r="A428" s="58" t="s">
        <v>1</v>
      </c>
      <c r="B428" s="224">
        <v>264.89999999999998</v>
      </c>
      <c r="C428" s="224">
        <v>48.5</v>
      </c>
      <c r="D428" s="224">
        <f>C428/B428*100</f>
        <v>18.308795771989431</v>
      </c>
      <c r="E428" s="224">
        <v>48.5</v>
      </c>
      <c r="F428" s="224">
        <f>E428/B428*100</f>
        <v>18.308795771989431</v>
      </c>
      <c r="G428" s="224">
        <v>48.5</v>
      </c>
      <c r="H428" s="224">
        <f>G428/B428*100</f>
        <v>18.308795771989431</v>
      </c>
      <c r="I428" s="224">
        <f t="shared" si="39"/>
        <v>216.39999999999998</v>
      </c>
      <c r="J428" s="487"/>
    </row>
    <row r="429" spans="1:42" hidden="1" x14ac:dyDescent="0.25">
      <c r="A429" s="60" t="s">
        <v>2</v>
      </c>
      <c r="B429" s="225">
        <v>0</v>
      </c>
      <c r="C429" s="225">
        <v>0</v>
      </c>
      <c r="D429" s="225">
        <v>0</v>
      </c>
      <c r="E429" s="225">
        <v>0</v>
      </c>
      <c r="F429" s="225">
        <v>0</v>
      </c>
      <c r="G429" s="225">
        <v>0</v>
      </c>
      <c r="H429" s="225">
        <v>0</v>
      </c>
      <c r="I429" s="225">
        <f t="shared" si="39"/>
        <v>0</v>
      </c>
      <c r="J429" s="487"/>
    </row>
    <row r="430" spans="1:42" hidden="1" x14ac:dyDescent="0.25">
      <c r="A430" s="60" t="s">
        <v>3</v>
      </c>
      <c r="B430" s="225">
        <v>0</v>
      </c>
      <c r="C430" s="225">
        <v>0</v>
      </c>
      <c r="D430" s="225">
        <v>0</v>
      </c>
      <c r="E430" s="225">
        <v>0</v>
      </c>
      <c r="F430" s="225">
        <v>0</v>
      </c>
      <c r="G430" s="225">
        <v>0</v>
      </c>
      <c r="H430" s="225">
        <v>0</v>
      </c>
      <c r="I430" s="225">
        <f t="shared" si="39"/>
        <v>0</v>
      </c>
      <c r="J430" s="488"/>
    </row>
    <row r="431" spans="1:42" ht="168.75" hidden="1" x14ac:dyDescent="0.25">
      <c r="A431" s="167" t="s">
        <v>344</v>
      </c>
      <c r="B431" s="224">
        <f>SUM(B432:B435)</f>
        <v>54511.199999999997</v>
      </c>
      <c r="C431" s="224">
        <f>SUM(C432:C435)</f>
        <v>12881</v>
      </c>
      <c r="D431" s="224">
        <f>C431/B431*100</f>
        <v>23.630006310629746</v>
      </c>
      <c r="E431" s="224">
        <f>SUM(E432:E435)</f>
        <v>12881</v>
      </c>
      <c r="F431" s="224">
        <f>E431/B431*100</f>
        <v>23.630006310629746</v>
      </c>
      <c r="G431" s="224">
        <f>SUM(G432:G435)</f>
        <v>12881</v>
      </c>
      <c r="H431" s="224">
        <f>G431/B431*100</f>
        <v>23.630006310629746</v>
      </c>
      <c r="I431" s="224">
        <f t="shared" si="39"/>
        <v>41630.199999999997</v>
      </c>
      <c r="J431" s="478" t="s">
        <v>409</v>
      </c>
    </row>
    <row r="432" spans="1:42" ht="19.5" hidden="1" x14ac:dyDescent="0.25">
      <c r="A432" s="58" t="s">
        <v>0</v>
      </c>
      <c r="B432" s="224">
        <v>0</v>
      </c>
      <c r="C432" s="224">
        <v>0</v>
      </c>
      <c r="D432" s="224">
        <v>0</v>
      </c>
      <c r="E432" s="224">
        <v>0</v>
      </c>
      <c r="F432" s="224">
        <v>0</v>
      </c>
      <c r="G432" s="224">
        <v>0</v>
      </c>
      <c r="H432" s="224">
        <v>0</v>
      </c>
      <c r="I432" s="224">
        <f t="shared" si="39"/>
        <v>0</v>
      </c>
      <c r="J432" s="487"/>
    </row>
    <row r="433" spans="1:42" ht="19.5" hidden="1" x14ac:dyDescent="0.25">
      <c r="A433" s="58" t="s">
        <v>1</v>
      </c>
      <c r="B433" s="224">
        <v>54511.199999999997</v>
      </c>
      <c r="C433" s="224">
        <v>12881</v>
      </c>
      <c r="D433" s="224">
        <f>C433/B433*100</f>
        <v>23.630006310629746</v>
      </c>
      <c r="E433" s="224">
        <v>12881</v>
      </c>
      <c r="F433" s="224">
        <f>E433/B433*100</f>
        <v>23.630006310629746</v>
      </c>
      <c r="G433" s="224">
        <v>12881</v>
      </c>
      <c r="H433" s="224">
        <f>G433/B433*100</f>
        <v>23.630006310629746</v>
      </c>
      <c r="I433" s="224">
        <f t="shared" si="39"/>
        <v>41630.199999999997</v>
      </c>
      <c r="J433" s="487"/>
    </row>
    <row r="434" spans="1:42" hidden="1" x14ac:dyDescent="0.25">
      <c r="A434" s="60" t="s">
        <v>2</v>
      </c>
      <c r="B434" s="225">
        <v>0</v>
      </c>
      <c r="C434" s="225">
        <v>0</v>
      </c>
      <c r="D434" s="225">
        <v>0</v>
      </c>
      <c r="E434" s="225">
        <v>0</v>
      </c>
      <c r="F434" s="225">
        <v>0</v>
      </c>
      <c r="G434" s="225">
        <v>0</v>
      </c>
      <c r="H434" s="225">
        <v>0</v>
      </c>
      <c r="I434" s="225">
        <f t="shared" si="39"/>
        <v>0</v>
      </c>
      <c r="J434" s="487"/>
    </row>
    <row r="435" spans="1:42" hidden="1" x14ac:dyDescent="0.25">
      <c r="A435" s="60" t="s">
        <v>3</v>
      </c>
      <c r="B435" s="225">
        <v>0</v>
      </c>
      <c r="C435" s="225">
        <v>0</v>
      </c>
      <c r="D435" s="225">
        <v>0</v>
      </c>
      <c r="E435" s="225">
        <v>0</v>
      </c>
      <c r="F435" s="225">
        <v>0</v>
      </c>
      <c r="G435" s="225">
        <v>0</v>
      </c>
      <c r="H435" s="225">
        <v>0</v>
      </c>
      <c r="I435" s="225">
        <f t="shared" si="39"/>
        <v>0</v>
      </c>
      <c r="J435" s="488"/>
    </row>
    <row r="436" spans="1:42" ht="115.5" hidden="1" customHeight="1" x14ac:dyDescent="0.25">
      <c r="A436" s="167" t="s">
        <v>313</v>
      </c>
      <c r="B436" s="224">
        <f>SUM(B437:B440)</f>
        <v>15364.5</v>
      </c>
      <c r="C436" s="224">
        <f>SUM(C437:C440)</f>
        <v>2401.1</v>
      </c>
      <c r="D436" s="224">
        <f>C436/B436*100</f>
        <v>15.627583064857301</v>
      </c>
      <c r="E436" s="224">
        <f>SUM(E437:E440)</f>
        <v>2401.1</v>
      </c>
      <c r="F436" s="224">
        <f>E436/B436*100</f>
        <v>15.627583064857301</v>
      </c>
      <c r="G436" s="224">
        <f>SUM(G437:G440)</f>
        <v>2401.1</v>
      </c>
      <c r="H436" s="224">
        <f>G436/B436*100</f>
        <v>15.627583064857301</v>
      </c>
      <c r="I436" s="224">
        <f t="shared" si="39"/>
        <v>12963.4</v>
      </c>
      <c r="J436" s="494" t="s">
        <v>406</v>
      </c>
    </row>
    <row r="437" spans="1:42" ht="19.5" hidden="1" x14ac:dyDescent="0.25">
      <c r="A437" s="58" t="s">
        <v>0</v>
      </c>
      <c r="B437" s="224">
        <v>0</v>
      </c>
      <c r="C437" s="224">
        <v>0</v>
      </c>
      <c r="D437" s="224">
        <v>0</v>
      </c>
      <c r="E437" s="224">
        <v>0</v>
      </c>
      <c r="F437" s="224">
        <v>0</v>
      </c>
      <c r="G437" s="224">
        <v>0</v>
      </c>
      <c r="H437" s="224">
        <v>0</v>
      </c>
      <c r="I437" s="224">
        <f t="shared" si="39"/>
        <v>0</v>
      </c>
      <c r="J437" s="545"/>
    </row>
    <row r="438" spans="1:42" ht="19.5" hidden="1" x14ac:dyDescent="0.25">
      <c r="A438" s="58" t="s">
        <v>1</v>
      </c>
      <c r="B438" s="224">
        <v>15364.5</v>
      </c>
      <c r="C438" s="224">
        <v>2401.1</v>
      </c>
      <c r="D438" s="224">
        <f>C438/B438*100</f>
        <v>15.627583064857301</v>
      </c>
      <c r="E438" s="224">
        <v>2401.1</v>
      </c>
      <c r="F438" s="224">
        <f>E438/B438*100</f>
        <v>15.627583064857301</v>
      </c>
      <c r="G438" s="224">
        <v>2401.1</v>
      </c>
      <c r="H438" s="224">
        <f>G438/B438*100</f>
        <v>15.627583064857301</v>
      </c>
      <c r="I438" s="224">
        <f t="shared" si="39"/>
        <v>12963.4</v>
      </c>
      <c r="J438" s="545"/>
    </row>
    <row r="439" spans="1:42" hidden="1" x14ac:dyDescent="0.25">
      <c r="A439" s="60" t="s">
        <v>2</v>
      </c>
      <c r="B439" s="225">
        <v>0</v>
      </c>
      <c r="C439" s="225">
        <v>0</v>
      </c>
      <c r="D439" s="225">
        <v>0</v>
      </c>
      <c r="E439" s="225">
        <v>0</v>
      </c>
      <c r="F439" s="225">
        <v>0</v>
      </c>
      <c r="G439" s="225">
        <v>0</v>
      </c>
      <c r="H439" s="225">
        <v>0</v>
      </c>
      <c r="I439" s="225">
        <f t="shared" si="39"/>
        <v>0</v>
      </c>
      <c r="J439" s="545"/>
    </row>
    <row r="440" spans="1:42" hidden="1" x14ac:dyDescent="0.25">
      <c r="A440" s="60" t="s">
        <v>3</v>
      </c>
      <c r="B440" s="225">
        <v>0</v>
      </c>
      <c r="C440" s="225">
        <v>0</v>
      </c>
      <c r="D440" s="225">
        <v>0</v>
      </c>
      <c r="E440" s="225">
        <v>0</v>
      </c>
      <c r="F440" s="225">
        <v>0</v>
      </c>
      <c r="G440" s="225">
        <v>0</v>
      </c>
      <c r="H440" s="225">
        <v>0</v>
      </c>
      <c r="I440" s="225">
        <f t="shared" si="39"/>
        <v>0</v>
      </c>
      <c r="J440" s="546"/>
    </row>
    <row r="441" spans="1:42" x14ac:dyDescent="0.25">
      <c r="A441" s="468" t="s">
        <v>245</v>
      </c>
      <c r="B441" s="469"/>
      <c r="C441" s="469"/>
      <c r="D441" s="469"/>
      <c r="E441" s="469"/>
      <c r="F441" s="469"/>
      <c r="G441" s="469"/>
      <c r="H441" s="469"/>
      <c r="I441" s="469"/>
      <c r="J441" s="470"/>
    </row>
    <row r="442" spans="1:42" s="1" customFormat="1" x14ac:dyDescent="0.25">
      <c r="A442" s="484" t="s">
        <v>82</v>
      </c>
      <c r="B442" s="485"/>
      <c r="C442" s="485"/>
      <c r="D442" s="485"/>
      <c r="E442" s="485"/>
      <c r="F442" s="485"/>
      <c r="G442" s="485"/>
      <c r="H442" s="485"/>
      <c r="I442" s="485"/>
      <c r="J442" s="489"/>
      <c r="K442" s="193"/>
      <c r="L442" s="193"/>
      <c r="M442" s="193"/>
      <c r="N442" s="193"/>
      <c r="O442" s="193"/>
      <c r="P442" s="193"/>
      <c r="Q442" s="193"/>
      <c r="R442" s="193"/>
      <c r="S442" s="193"/>
      <c r="T442" s="193"/>
      <c r="U442" s="193"/>
      <c r="V442" s="193"/>
      <c r="W442" s="193"/>
      <c r="X442" s="193"/>
      <c r="Y442" s="193"/>
      <c r="Z442" s="193"/>
      <c r="AA442" s="193"/>
      <c r="AB442" s="193"/>
      <c r="AC442" s="193"/>
      <c r="AD442" s="193"/>
      <c r="AE442" s="193"/>
      <c r="AF442" s="193"/>
      <c r="AG442" s="193"/>
      <c r="AH442" s="193"/>
      <c r="AI442" s="193"/>
      <c r="AJ442" s="193"/>
      <c r="AK442" s="193"/>
      <c r="AL442" s="193"/>
      <c r="AM442" s="193"/>
      <c r="AN442" s="193"/>
      <c r="AO442" s="193"/>
      <c r="AP442" s="193"/>
    </row>
    <row r="443" spans="1:42" s="1" customFormat="1" hidden="1" x14ac:dyDescent="0.25">
      <c r="A443" s="474" t="s">
        <v>98</v>
      </c>
      <c r="B443" s="475"/>
      <c r="C443" s="475"/>
      <c r="D443" s="475"/>
      <c r="E443" s="475"/>
      <c r="F443" s="475"/>
      <c r="G443" s="475"/>
      <c r="H443" s="475"/>
      <c r="I443" s="475"/>
      <c r="J443" s="490"/>
      <c r="K443" s="193"/>
      <c r="L443" s="193"/>
      <c r="M443" s="193"/>
      <c r="N443" s="193"/>
      <c r="O443" s="193"/>
      <c r="P443" s="193"/>
      <c r="Q443" s="193"/>
      <c r="R443" s="193"/>
      <c r="S443" s="193"/>
      <c r="T443" s="193"/>
      <c r="U443" s="193"/>
      <c r="V443" s="193"/>
      <c r="W443" s="193"/>
      <c r="X443" s="193"/>
      <c r="Y443" s="193"/>
      <c r="Z443" s="193"/>
      <c r="AA443" s="193"/>
      <c r="AB443" s="193"/>
      <c r="AC443" s="193"/>
      <c r="AD443" s="193"/>
      <c r="AE443" s="193"/>
      <c r="AF443" s="193"/>
      <c r="AG443" s="193"/>
      <c r="AH443" s="193"/>
      <c r="AI443" s="193"/>
      <c r="AJ443" s="193"/>
      <c r="AK443" s="193"/>
      <c r="AL443" s="193"/>
      <c r="AM443" s="193"/>
      <c r="AN443" s="193"/>
      <c r="AO443" s="193"/>
      <c r="AP443" s="193"/>
    </row>
    <row r="444" spans="1:42" s="1" customFormat="1" hidden="1" x14ac:dyDescent="0.25">
      <c r="A444" s="471" t="s">
        <v>99</v>
      </c>
      <c r="B444" s="472"/>
      <c r="C444" s="472"/>
      <c r="D444" s="472"/>
      <c r="E444" s="472"/>
      <c r="F444" s="472"/>
      <c r="G444" s="472"/>
      <c r="H444" s="472"/>
      <c r="I444" s="472"/>
      <c r="J444" s="473"/>
      <c r="K444" s="193"/>
      <c r="L444" s="193"/>
      <c r="M444" s="193"/>
      <c r="N444" s="193"/>
      <c r="O444" s="193"/>
      <c r="P444" s="193"/>
      <c r="Q444" s="193"/>
      <c r="R444" s="193"/>
      <c r="S444" s="193"/>
      <c r="T444" s="193"/>
      <c r="U444" s="193"/>
      <c r="V444" s="193"/>
      <c r="W444" s="193"/>
      <c r="X444" s="193"/>
      <c r="Y444" s="193"/>
      <c r="Z444" s="193"/>
      <c r="AA444" s="193"/>
      <c r="AB444" s="193"/>
      <c r="AC444" s="193"/>
      <c r="AD444" s="193"/>
      <c r="AE444" s="193"/>
      <c r="AF444" s="193"/>
      <c r="AG444" s="193"/>
      <c r="AH444" s="193"/>
      <c r="AI444" s="193"/>
      <c r="AJ444" s="193"/>
      <c r="AK444" s="193"/>
      <c r="AL444" s="193"/>
      <c r="AM444" s="193"/>
      <c r="AN444" s="193"/>
      <c r="AO444" s="193"/>
      <c r="AP444" s="193"/>
    </row>
    <row r="445" spans="1:42" s="1" customFormat="1" hidden="1" x14ac:dyDescent="0.25">
      <c r="A445" s="476" t="s">
        <v>246</v>
      </c>
      <c r="B445" s="477"/>
      <c r="C445" s="477"/>
      <c r="D445" s="477"/>
      <c r="E445" s="477"/>
      <c r="F445" s="477"/>
      <c r="G445" s="477"/>
      <c r="H445" s="477"/>
      <c r="I445" s="477"/>
      <c r="J445" s="486"/>
      <c r="K445" s="193"/>
      <c r="L445" s="193"/>
      <c r="M445" s="193"/>
      <c r="N445" s="193"/>
      <c r="O445" s="193"/>
      <c r="P445" s="193"/>
      <c r="Q445" s="193"/>
      <c r="R445" s="193"/>
      <c r="S445" s="193"/>
      <c r="T445" s="193"/>
      <c r="U445" s="193"/>
      <c r="V445" s="193"/>
      <c r="W445" s="193"/>
      <c r="X445" s="193"/>
      <c r="Y445" s="193"/>
      <c r="Z445" s="193"/>
      <c r="AA445" s="193"/>
      <c r="AB445" s="193"/>
      <c r="AC445" s="193"/>
      <c r="AD445" s="193"/>
      <c r="AE445" s="193"/>
      <c r="AF445" s="193"/>
      <c r="AG445" s="193"/>
      <c r="AH445" s="193"/>
      <c r="AI445" s="193"/>
      <c r="AJ445" s="193"/>
      <c r="AK445" s="193"/>
      <c r="AL445" s="193"/>
      <c r="AM445" s="193"/>
      <c r="AN445" s="193"/>
      <c r="AO445" s="193"/>
      <c r="AP445" s="193"/>
    </row>
    <row r="446" spans="1:42" ht="192.75" hidden="1" customHeight="1" x14ac:dyDescent="0.25">
      <c r="A446" s="167" t="s">
        <v>83</v>
      </c>
      <c r="B446" s="224">
        <f>SUM(B447:B450)</f>
        <v>77050.3</v>
      </c>
      <c r="C446" s="224">
        <f>SUM(C447:C450)</f>
        <v>0</v>
      </c>
      <c r="D446" s="224">
        <f>C446/B446*100</f>
        <v>0</v>
      </c>
      <c r="E446" s="224">
        <f>SUM(E447:E450)</f>
        <v>0</v>
      </c>
      <c r="F446" s="224">
        <f>E446/B446*100</f>
        <v>0</v>
      </c>
      <c r="G446" s="224">
        <f>SUM(G447:G450)</f>
        <v>0</v>
      </c>
      <c r="H446" s="224">
        <f>G446/B446*100</f>
        <v>0</v>
      </c>
      <c r="I446" s="224">
        <f>B446-G446</f>
        <v>77050.3</v>
      </c>
      <c r="J446" s="478" t="s">
        <v>351</v>
      </c>
    </row>
    <row r="447" spans="1:42" ht="19.5" hidden="1" x14ac:dyDescent="0.25">
      <c r="A447" s="58" t="s">
        <v>0</v>
      </c>
      <c r="B447" s="224">
        <v>0</v>
      </c>
      <c r="C447" s="224">
        <v>0</v>
      </c>
      <c r="D447" s="224">
        <v>0</v>
      </c>
      <c r="E447" s="224">
        <v>0</v>
      </c>
      <c r="F447" s="224">
        <v>0</v>
      </c>
      <c r="G447" s="224">
        <v>0</v>
      </c>
      <c r="H447" s="224">
        <v>0</v>
      </c>
      <c r="I447" s="224">
        <f>B447-G447</f>
        <v>0</v>
      </c>
      <c r="J447" s="487"/>
    </row>
    <row r="448" spans="1:42" ht="19.5" hidden="1" x14ac:dyDescent="0.25">
      <c r="A448" s="78" t="s">
        <v>1</v>
      </c>
      <c r="B448" s="224">
        <v>72427.3</v>
      </c>
      <c r="C448" s="224">
        <v>0</v>
      </c>
      <c r="D448" s="224">
        <f>C448/B448*100</f>
        <v>0</v>
      </c>
      <c r="E448" s="224">
        <v>0</v>
      </c>
      <c r="F448" s="224">
        <f>E448/B448*100</f>
        <v>0</v>
      </c>
      <c r="G448" s="224">
        <v>0</v>
      </c>
      <c r="H448" s="224">
        <f>G448/B448*100</f>
        <v>0</v>
      </c>
      <c r="I448" s="224">
        <f>B448-G448</f>
        <v>72427.3</v>
      </c>
      <c r="J448" s="487"/>
    </row>
    <row r="449" spans="1:42" hidden="1" x14ac:dyDescent="0.25">
      <c r="A449" s="79" t="s">
        <v>2</v>
      </c>
      <c r="B449" s="225">
        <v>4623</v>
      </c>
      <c r="C449" s="225">
        <v>0</v>
      </c>
      <c r="D449" s="225">
        <f>C449/B449*100</f>
        <v>0</v>
      </c>
      <c r="E449" s="225">
        <v>0</v>
      </c>
      <c r="F449" s="225">
        <f>E449/B449*100</f>
        <v>0</v>
      </c>
      <c r="G449" s="225">
        <v>0</v>
      </c>
      <c r="H449" s="225">
        <f>G449/B449*100</f>
        <v>0</v>
      </c>
      <c r="I449" s="225">
        <f>B449-G449</f>
        <v>4623</v>
      </c>
      <c r="J449" s="487"/>
    </row>
    <row r="450" spans="1:42" hidden="1" x14ac:dyDescent="0.25">
      <c r="A450" s="60" t="s">
        <v>3</v>
      </c>
      <c r="B450" s="225">
        <v>0</v>
      </c>
      <c r="C450" s="225">
        <v>0</v>
      </c>
      <c r="D450" s="225">
        <v>0</v>
      </c>
      <c r="E450" s="225">
        <v>0</v>
      </c>
      <c r="F450" s="225">
        <v>0</v>
      </c>
      <c r="G450" s="225">
        <v>0</v>
      </c>
      <c r="H450" s="225">
        <v>0</v>
      </c>
      <c r="I450" s="225">
        <f>B450-G450</f>
        <v>0</v>
      </c>
      <c r="J450" s="488"/>
    </row>
    <row r="451" spans="1:42" s="19" customFormat="1" x14ac:dyDescent="0.25">
      <c r="A451" s="468" t="s">
        <v>231</v>
      </c>
      <c r="B451" s="469"/>
      <c r="C451" s="469"/>
      <c r="D451" s="469"/>
      <c r="E451" s="469"/>
      <c r="F451" s="469"/>
      <c r="G451" s="469"/>
      <c r="H451" s="469"/>
      <c r="I451" s="469"/>
      <c r="J451" s="470"/>
      <c r="K451" s="195"/>
      <c r="L451" s="195"/>
      <c r="M451" s="195"/>
      <c r="N451" s="195"/>
      <c r="O451" s="195"/>
      <c r="P451" s="195"/>
      <c r="Q451" s="195"/>
      <c r="R451" s="195"/>
      <c r="S451" s="195"/>
      <c r="T451" s="195"/>
      <c r="U451" s="195"/>
      <c r="V451" s="195"/>
      <c r="W451" s="195"/>
      <c r="X451" s="195"/>
      <c r="Y451" s="195"/>
      <c r="Z451" s="195"/>
      <c r="AA451" s="195"/>
      <c r="AB451" s="195"/>
      <c r="AC451" s="195"/>
      <c r="AD451" s="195"/>
      <c r="AE451" s="195"/>
      <c r="AF451" s="195"/>
      <c r="AG451" s="195"/>
      <c r="AH451" s="195"/>
      <c r="AI451" s="195"/>
      <c r="AJ451" s="195"/>
      <c r="AK451" s="195"/>
      <c r="AL451" s="195"/>
      <c r="AM451" s="195"/>
      <c r="AN451" s="195"/>
      <c r="AO451" s="195"/>
      <c r="AP451" s="195"/>
    </row>
    <row r="452" spans="1:42" x14ac:dyDescent="0.25">
      <c r="A452" s="484" t="s">
        <v>164</v>
      </c>
      <c r="B452" s="485"/>
      <c r="C452" s="485"/>
      <c r="D452" s="485"/>
      <c r="E452" s="485"/>
      <c r="F452" s="485"/>
      <c r="G452" s="485"/>
      <c r="H452" s="485"/>
      <c r="I452" s="485"/>
      <c r="J452" s="489"/>
    </row>
    <row r="453" spans="1:42" s="92" customFormat="1" hidden="1" x14ac:dyDescent="0.25">
      <c r="A453" s="393" t="s">
        <v>156</v>
      </c>
      <c r="B453" s="394"/>
      <c r="C453" s="394"/>
      <c r="D453" s="394"/>
      <c r="E453" s="394"/>
      <c r="F453" s="394"/>
      <c r="G453" s="394"/>
      <c r="H453" s="394"/>
      <c r="I453" s="394"/>
      <c r="J453" s="395"/>
      <c r="K453" s="216"/>
      <c r="L453" s="216"/>
      <c r="M453" s="216"/>
      <c r="N453" s="216"/>
      <c r="O453" s="216"/>
      <c r="P453" s="216"/>
      <c r="Q453" s="216"/>
      <c r="R453" s="216"/>
      <c r="S453" s="216"/>
      <c r="T453" s="216"/>
      <c r="U453" s="216"/>
      <c r="V453" s="216"/>
      <c r="W453" s="216"/>
      <c r="X453" s="216"/>
      <c r="Y453" s="216"/>
      <c r="Z453" s="216"/>
      <c r="AA453" s="216"/>
      <c r="AB453" s="216"/>
      <c r="AC453" s="216"/>
      <c r="AD453" s="216"/>
      <c r="AE453" s="216"/>
      <c r="AF453" s="216"/>
      <c r="AG453" s="216"/>
      <c r="AH453" s="216"/>
      <c r="AI453" s="216"/>
      <c r="AJ453" s="216"/>
      <c r="AK453" s="216"/>
      <c r="AL453" s="216"/>
      <c r="AM453" s="216"/>
      <c r="AN453" s="216"/>
      <c r="AO453" s="216"/>
      <c r="AP453" s="216"/>
    </row>
    <row r="454" spans="1:42" s="22" customFormat="1" hidden="1" x14ac:dyDescent="0.25">
      <c r="A454" s="378" t="s">
        <v>162</v>
      </c>
      <c r="B454" s="379"/>
      <c r="C454" s="379"/>
      <c r="D454" s="379"/>
      <c r="E454" s="379"/>
      <c r="F454" s="379"/>
      <c r="G454" s="379"/>
      <c r="H454" s="379"/>
      <c r="I454" s="379"/>
      <c r="J454" s="380"/>
      <c r="K454" s="217"/>
      <c r="L454" s="217"/>
      <c r="M454" s="217"/>
      <c r="N454" s="217"/>
      <c r="O454" s="217"/>
      <c r="P454" s="217"/>
      <c r="Q454" s="217"/>
      <c r="R454" s="217"/>
      <c r="S454" s="217"/>
      <c r="T454" s="217"/>
      <c r="U454" s="217"/>
      <c r="V454" s="217"/>
      <c r="W454" s="217"/>
      <c r="X454" s="217"/>
      <c r="Y454" s="217"/>
      <c r="Z454" s="217"/>
      <c r="AA454" s="217"/>
      <c r="AB454" s="217"/>
      <c r="AC454" s="217"/>
      <c r="AD454" s="217"/>
      <c r="AE454" s="217"/>
      <c r="AF454" s="217"/>
      <c r="AG454" s="217"/>
      <c r="AH454" s="217"/>
      <c r="AI454" s="217"/>
      <c r="AJ454" s="217"/>
      <c r="AK454" s="217"/>
      <c r="AL454" s="217"/>
      <c r="AM454" s="217"/>
      <c r="AN454" s="217"/>
      <c r="AO454" s="217"/>
      <c r="AP454" s="217"/>
    </row>
    <row r="455" spans="1:42" hidden="1" x14ac:dyDescent="0.25">
      <c r="A455" s="476" t="s">
        <v>243</v>
      </c>
      <c r="B455" s="477"/>
      <c r="C455" s="477"/>
      <c r="D455" s="477"/>
      <c r="E455" s="477"/>
      <c r="F455" s="477"/>
      <c r="G455" s="477"/>
      <c r="H455" s="477"/>
      <c r="I455" s="477"/>
      <c r="J455" s="486"/>
    </row>
    <row r="456" spans="1:42" ht="44.25" hidden="1" customHeight="1" x14ac:dyDescent="0.25">
      <c r="A456" s="167" t="s">
        <v>163</v>
      </c>
      <c r="B456" s="224">
        <f>SUM(B457:B460)</f>
        <v>35355.800000000003</v>
      </c>
      <c r="C456" s="224">
        <f>SUM(C457:C460)</f>
        <v>4750</v>
      </c>
      <c r="D456" s="224">
        <f>C456/B456*100</f>
        <v>13.434853687372367</v>
      </c>
      <c r="E456" s="224">
        <f>SUM(E457:E460)</f>
        <v>4750</v>
      </c>
      <c r="F456" s="224">
        <f>E456/B456*100</f>
        <v>13.434853687372367</v>
      </c>
      <c r="G456" s="224">
        <f>SUM(G457:G460)</f>
        <v>4750</v>
      </c>
      <c r="H456" s="224">
        <f>G456/B456*100</f>
        <v>13.434853687372367</v>
      </c>
      <c r="I456" s="224">
        <f>B456-G456</f>
        <v>30605.800000000003</v>
      </c>
      <c r="J456" s="478" t="s">
        <v>366</v>
      </c>
    </row>
    <row r="457" spans="1:42" ht="19.5" hidden="1" x14ac:dyDescent="0.25">
      <c r="A457" s="58" t="s">
        <v>0</v>
      </c>
      <c r="B457" s="224">
        <v>0</v>
      </c>
      <c r="C457" s="224">
        <v>0</v>
      </c>
      <c r="D457" s="224">
        <v>0</v>
      </c>
      <c r="E457" s="240">
        <v>0</v>
      </c>
      <c r="F457" s="224">
        <v>0</v>
      </c>
      <c r="G457" s="224">
        <v>0</v>
      </c>
      <c r="H457" s="224">
        <v>0</v>
      </c>
      <c r="I457" s="224">
        <f>B457-G457</f>
        <v>0</v>
      </c>
      <c r="J457" s="487"/>
    </row>
    <row r="458" spans="1:42" ht="19.5" hidden="1" x14ac:dyDescent="0.25">
      <c r="A458" s="58" t="s">
        <v>1</v>
      </c>
      <c r="B458" s="224">
        <v>24551.3</v>
      </c>
      <c r="C458" s="224">
        <v>3625.4</v>
      </c>
      <c r="D458" s="224">
        <f>C458/B458*100</f>
        <v>14.766631502201513</v>
      </c>
      <c r="E458" s="224">
        <v>3625.4</v>
      </c>
      <c r="F458" s="224">
        <f>E458/B458*100</f>
        <v>14.766631502201513</v>
      </c>
      <c r="G458" s="224">
        <v>3625.4</v>
      </c>
      <c r="H458" s="224">
        <f>G458/B458*100</f>
        <v>14.766631502201513</v>
      </c>
      <c r="I458" s="224">
        <f>B458-G458</f>
        <v>20925.899999999998</v>
      </c>
      <c r="J458" s="487"/>
    </row>
    <row r="459" spans="1:42" hidden="1" x14ac:dyDescent="0.25">
      <c r="A459" s="60" t="s">
        <v>2</v>
      </c>
      <c r="B459" s="225">
        <v>10804.5</v>
      </c>
      <c r="C459" s="225">
        <v>1124.5999999999999</v>
      </c>
      <c r="D459" s="225">
        <f>C459/B459*100</f>
        <v>10.408626035448192</v>
      </c>
      <c r="E459" s="225">
        <v>1124.5999999999999</v>
      </c>
      <c r="F459" s="225">
        <f>E459/B459*100</f>
        <v>10.408626035448192</v>
      </c>
      <c r="G459" s="225">
        <v>1124.5999999999999</v>
      </c>
      <c r="H459" s="225">
        <f>G459/B459*100</f>
        <v>10.408626035448192</v>
      </c>
      <c r="I459" s="225">
        <f>B459-G459</f>
        <v>9679.9</v>
      </c>
      <c r="J459" s="487"/>
    </row>
    <row r="460" spans="1:42" hidden="1" x14ac:dyDescent="0.25">
      <c r="A460" s="60" t="s">
        <v>3</v>
      </c>
      <c r="B460" s="225">
        <v>0</v>
      </c>
      <c r="C460" s="225">
        <v>0</v>
      </c>
      <c r="D460" s="225">
        <v>0</v>
      </c>
      <c r="E460" s="241">
        <v>0</v>
      </c>
      <c r="F460" s="225">
        <v>0</v>
      </c>
      <c r="G460" s="225">
        <v>0</v>
      </c>
      <c r="H460" s="225">
        <v>0</v>
      </c>
      <c r="I460" s="225">
        <f>B460-G460</f>
        <v>0</v>
      </c>
      <c r="J460" s="488"/>
    </row>
    <row r="461" spans="1:42" s="19" customFormat="1" x14ac:dyDescent="0.25">
      <c r="A461" s="468" t="s">
        <v>234</v>
      </c>
      <c r="B461" s="469"/>
      <c r="C461" s="469"/>
      <c r="D461" s="469"/>
      <c r="E461" s="469"/>
      <c r="F461" s="469"/>
      <c r="G461" s="469"/>
      <c r="H461" s="469"/>
      <c r="I461" s="469"/>
      <c r="J461" s="470"/>
      <c r="K461" s="195"/>
      <c r="L461" s="195"/>
      <c r="M461" s="195"/>
      <c r="N461" s="195"/>
      <c r="O461" s="195"/>
      <c r="P461" s="195"/>
      <c r="Q461" s="195"/>
      <c r="R461" s="195"/>
      <c r="S461" s="195"/>
      <c r="T461" s="195"/>
      <c r="U461" s="195"/>
      <c r="V461" s="195"/>
      <c r="W461" s="195"/>
      <c r="X461" s="195"/>
      <c r="Y461" s="195"/>
      <c r="Z461" s="195"/>
      <c r="AA461" s="195"/>
      <c r="AB461" s="195"/>
      <c r="AC461" s="195"/>
      <c r="AD461" s="195"/>
      <c r="AE461" s="195"/>
      <c r="AF461" s="195"/>
      <c r="AG461" s="195"/>
      <c r="AH461" s="195"/>
      <c r="AI461" s="195"/>
      <c r="AJ461" s="195"/>
      <c r="AK461" s="195"/>
      <c r="AL461" s="195"/>
      <c r="AM461" s="195"/>
      <c r="AN461" s="195"/>
      <c r="AO461" s="195"/>
      <c r="AP461" s="195"/>
    </row>
    <row r="462" spans="1:42" x14ac:dyDescent="0.25">
      <c r="A462" s="517" t="s">
        <v>170</v>
      </c>
      <c r="B462" s="518"/>
      <c r="C462" s="518"/>
      <c r="D462" s="518"/>
      <c r="E462" s="518"/>
      <c r="F462" s="518"/>
      <c r="G462" s="518"/>
      <c r="H462" s="518"/>
      <c r="I462" s="518"/>
      <c r="J462" s="519"/>
    </row>
    <row r="463" spans="1:42" s="5" customFormat="1" hidden="1" x14ac:dyDescent="0.25">
      <c r="A463" s="393" t="s">
        <v>157</v>
      </c>
      <c r="B463" s="394"/>
      <c r="C463" s="394"/>
      <c r="D463" s="394"/>
      <c r="E463" s="394"/>
      <c r="F463" s="394"/>
      <c r="G463" s="394"/>
      <c r="H463" s="394"/>
      <c r="I463" s="394"/>
      <c r="J463" s="395"/>
      <c r="K463" s="211"/>
      <c r="L463" s="211"/>
      <c r="M463" s="211"/>
      <c r="N463" s="211"/>
      <c r="O463" s="211"/>
      <c r="P463" s="211"/>
      <c r="Q463" s="211"/>
      <c r="R463" s="211"/>
      <c r="S463" s="211"/>
      <c r="T463" s="211"/>
      <c r="U463" s="211"/>
      <c r="V463" s="211"/>
      <c r="W463" s="211"/>
      <c r="X463" s="211"/>
      <c r="Y463" s="211"/>
      <c r="Z463" s="211"/>
      <c r="AA463" s="211"/>
      <c r="AB463" s="211"/>
      <c r="AC463" s="211"/>
      <c r="AD463" s="211"/>
      <c r="AE463" s="211"/>
      <c r="AF463" s="211"/>
      <c r="AG463" s="211"/>
      <c r="AH463" s="211"/>
      <c r="AI463" s="211"/>
      <c r="AJ463" s="211"/>
      <c r="AK463" s="211"/>
      <c r="AL463" s="211"/>
      <c r="AM463" s="211"/>
      <c r="AN463" s="211"/>
      <c r="AO463" s="211"/>
      <c r="AP463" s="211"/>
    </row>
    <row r="464" spans="1:42" s="5" customFormat="1" hidden="1" x14ac:dyDescent="0.25">
      <c r="A464" s="377" t="s">
        <v>168</v>
      </c>
      <c r="B464" s="399"/>
      <c r="C464" s="399"/>
      <c r="D464" s="399"/>
      <c r="E464" s="399"/>
      <c r="F464" s="399"/>
      <c r="G464" s="399"/>
      <c r="H464" s="399"/>
      <c r="I464" s="399"/>
      <c r="J464" s="400"/>
      <c r="K464" s="211"/>
      <c r="L464" s="211"/>
      <c r="M464" s="211"/>
      <c r="N464" s="211"/>
      <c r="O464" s="211"/>
      <c r="P464" s="211"/>
      <c r="Q464" s="211"/>
      <c r="R464" s="211"/>
      <c r="S464" s="211"/>
      <c r="T464" s="211"/>
      <c r="U464" s="211"/>
      <c r="V464" s="211"/>
      <c r="W464" s="211"/>
      <c r="X464" s="211"/>
      <c r="Y464" s="211"/>
      <c r="Z464" s="211"/>
      <c r="AA464" s="211"/>
      <c r="AB464" s="211"/>
      <c r="AC464" s="211"/>
      <c r="AD464" s="211"/>
      <c r="AE464" s="211"/>
      <c r="AF464" s="211"/>
      <c r="AG464" s="211"/>
      <c r="AH464" s="211"/>
      <c r="AI464" s="211"/>
      <c r="AJ464" s="211"/>
      <c r="AK464" s="211"/>
      <c r="AL464" s="211"/>
      <c r="AM464" s="211"/>
      <c r="AN464" s="211"/>
      <c r="AO464" s="211"/>
      <c r="AP464" s="211"/>
    </row>
    <row r="465" spans="1:42" hidden="1" x14ac:dyDescent="0.25">
      <c r="A465" s="476" t="s">
        <v>27</v>
      </c>
      <c r="B465" s="477"/>
      <c r="C465" s="477"/>
      <c r="D465" s="477"/>
      <c r="E465" s="477"/>
      <c r="F465" s="477"/>
      <c r="G465" s="477"/>
      <c r="H465" s="477"/>
      <c r="I465" s="477"/>
      <c r="J465" s="486"/>
    </row>
    <row r="466" spans="1:42" ht="93.75" hidden="1" x14ac:dyDescent="0.25">
      <c r="A466" s="167" t="s">
        <v>169</v>
      </c>
      <c r="B466" s="224">
        <f>SUM(B467:B470)</f>
        <v>778.4</v>
      </c>
      <c r="C466" s="224">
        <f>SUM(C467:C470)</f>
        <v>0</v>
      </c>
      <c r="D466" s="224">
        <f>C466/B466*100</f>
        <v>0</v>
      </c>
      <c r="E466" s="224">
        <f>SUM(E467:E470)</f>
        <v>0</v>
      </c>
      <c r="F466" s="224">
        <f>E466/B466*100</f>
        <v>0</v>
      </c>
      <c r="G466" s="224">
        <f>SUM(G467:G470)</f>
        <v>0</v>
      </c>
      <c r="H466" s="224">
        <f>G466/B466*100</f>
        <v>0</v>
      </c>
      <c r="I466" s="224">
        <f t="shared" ref="I466:I475" si="40">B466-G466</f>
        <v>778.4</v>
      </c>
      <c r="J466" s="478" t="s">
        <v>389</v>
      </c>
    </row>
    <row r="467" spans="1:42" ht="19.5" hidden="1" x14ac:dyDescent="0.25">
      <c r="A467" s="66" t="s">
        <v>0</v>
      </c>
      <c r="B467" s="224">
        <v>0</v>
      </c>
      <c r="C467" s="224">
        <v>0</v>
      </c>
      <c r="D467" s="224">
        <v>0</v>
      </c>
      <c r="E467" s="224">
        <v>0</v>
      </c>
      <c r="F467" s="224">
        <v>0</v>
      </c>
      <c r="G467" s="224">
        <v>0</v>
      </c>
      <c r="H467" s="224">
        <v>0</v>
      </c>
      <c r="I467" s="224">
        <f t="shared" si="40"/>
        <v>0</v>
      </c>
      <c r="J467" s="487"/>
    </row>
    <row r="468" spans="1:42" ht="19.5" hidden="1" x14ac:dyDescent="0.25">
      <c r="A468" s="66" t="s">
        <v>1</v>
      </c>
      <c r="B468" s="224">
        <v>685.1</v>
      </c>
      <c r="C468" s="224">
        <v>0</v>
      </c>
      <c r="D468" s="224">
        <f>C468/B468*100</f>
        <v>0</v>
      </c>
      <c r="E468" s="224">
        <v>0</v>
      </c>
      <c r="F468" s="224">
        <f>E468/B468*100</f>
        <v>0</v>
      </c>
      <c r="G468" s="224">
        <v>0</v>
      </c>
      <c r="H468" s="224">
        <f>G468/B468*100</f>
        <v>0</v>
      </c>
      <c r="I468" s="224">
        <f t="shared" si="40"/>
        <v>685.1</v>
      </c>
      <c r="J468" s="487"/>
    </row>
    <row r="469" spans="1:42" hidden="1" x14ac:dyDescent="0.25">
      <c r="A469" s="67" t="s">
        <v>2</v>
      </c>
      <c r="B469" s="225">
        <v>93.3</v>
      </c>
      <c r="C469" s="225">
        <v>0</v>
      </c>
      <c r="D469" s="225">
        <f>C469/B469*100</f>
        <v>0</v>
      </c>
      <c r="E469" s="225">
        <v>0</v>
      </c>
      <c r="F469" s="225">
        <f>E469/B469*100</f>
        <v>0</v>
      </c>
      <c r="G469" s="225">
        <v>0</v>
      </c>
      <c r="H469" s="225">
        <f>G469/B469*100</f>
        <v>0</v>
      </c>
      <c r="I469" s="225">
        <f t="shared" si="40"/>
        <v>93.3</v>
      </c>
      <c r="J469" s="487"/>
    </row>
    <row r="470" spans="1:42" hidden="1" x14ac:dyDescent="0.25">
      <c r="A470" s="67" t="s">
        <v>3</v>
      </c>
      <c r="B470" s="225">
        <v>0</v>
      </c>
      <c r="C470" s="225">
        <v>0</v>
      </c>
      <c r="D470" s="225">
        <v>0</v>
      </c>
      <c r="E470" s="225">
        <v>0</v>
      </c>
      <c r="F470" s="225">
        <v>0</v>
      </c>
      <c r="G470" s="225">
        <v>0</v>
      </c>
      <c r="H470" s="225">
        <v>0</v>
      </c>
      <c r="I470" s="225">
        <f t="shared" si="40"/>
        <v>0</v>
      </c>
      <c r="J470" s="488"/>
    </row>
    <row r="471" spans="1:42" ht="75" hidden="1" x14ac:dyDescent="0.25">
      <c r="A471" s="167" t="s">
        <v>171</v>
      </c>
      <c r="B471" s="183">
        <f>SUM(B472:B475)</f>
        <v>0</v>
      </c>
      <c r="C471" s="183">
        <f>SUM(C472:C475)</f>
        <v>0</v>
      </c>
      <c r="D471" s="183" t="e">
        <f>C471/B471*100</f>
        <v>#DIV/0!</v>
      </c>
      <c r="E471" s="183">
        <f>SUM(E472:E475)</f>
        <v>0</v>
      </c>
      <c r="F471" s="183" t="e">
        <f>E471/B471*100</f>
        <v>#DIV/0!</v>
      </c>
      <c r="G471" s="183">
        <f>SUM(G472:G475)</f>
        <v>0</v>
      </c>
      <c r="H471" s="183" t="e">
        <f>G471/B471*100</f>
        <v>#DIV/0!</v>
      </c>
      <c r="I471" s="183">
        <f t="shared" si="40"/>
        <v>0</v>
      </c>
      <c r="J471" s="390"/>
    </row>
    <row r="472" spans="1:42" ht="19.5" hidden="1" x14ac:dyDescent="0.25">
      <c r="A472" s="66" t="s">
        <v>0</v>
      </c>
      <c r="B472" s="183">
        <v>0</v>
      </c>
      <c r="C472" s="183">
        <v>0</v>
      </c>
      <c r="D472" s="183">
        <v>0</v>
      </c>
      <c r="E472" s="183">
        <v>0</v>
      </c>
      <c r="F472" s="183">
        <v>0</v>
      </c>
      <c r="G472" s="183">
        <v>0</v>
      </c>
      <c r="H472" s="183">
        <v>0</v>
      </c>
      <c r="I472" s="183">
        <f t="shared" si="40"/>
        <v>0</v>
      </c>
      <c r="J472" s="391"/>
    </row>
    <row r="473" spans="1:42" ht="19.5" hidden="1" x14ac:dyDescent="0.25">
      <c r="A473" s="66" t="s">
        <v>1</v>
      </c>
      <c r="B473" s="183">
        <v>0</v>
      </c>
      <c r="C473" s="183">
        <v>0</v>
      </c>
      <c r="D473" s="183" t="e">
        <f>C473/B473*100</f>
        <v>#DIV/0!</v>
      </c>
      <c r="E473" s="183">
        <v>0</v>
      </c>
      <c r="F473" s="183" t="e">
        <f>E473/B473*100</f>
        <v>#DIV/0!</v>
      </c>
      <c r="G473" s="183">
        <v>0</v>
      </c>
      <c r="H473" s="183" t="e">
        <f>G473/B473*100</f>
        <v>#DIV/0!</v>
      </c>
      <c r="I473" s="183">
        <f t="shared" si="40"/>
        <v>0</v>
      </c>
      <c r="J473" s="391"/>
    </row>
    <row r="474" spans="1:42" hidden="1" x14ac:dyDescent="0.25">
      <c r="A474" s="67" t="s">
        <v>2</v>
      </c>
      <c r="B474" s="184">
        <v>0</v>
      </c>
      <c r="C474" s="184">
        <v>0</v>
      </c>
      <c r="D474" s="184" t="e">
        <f>C474/B474*100</f>
        <v>#DIV/0!</v>
      </c>
      <c r="E474" s="184">
        <v>0</v>
      </c>
      <c r="F474" s="184" t="e">
        <f>E474/B474*100</f>
        <v>#DIV/0!</v>
      </c>
      <c r="G474" s="184">
        <v>0</v>
      </c>
      <c r="H474" s="184" t="e">
        <f>G474/B474*100</f>
        <v>#DIV/0!</v>
      </c>
      <c r="I474" s="184">
        <f t="shared" si="40"/>
        <v>0</v>
      </c>
      <c r="J474" s="391"/>
    </row>
    <row r="475" spans="1:42" hidden="1" x14ac:dyDescent="0.25">
      <c r="A475" s="67" t="s">
        <v>3</v>
      </c>
      <c r="B475" s="184">
        <v>0</v>
      </c>
      <c r="C475" s="184">
        <v>0</v>
      </c>
      <c r="D475" s="184">
        <v>0</v>
      </c>
      <c r="E475" s="184">
        <v>0</v>
      </c>
      <c r="F475" s="184">
        <v>0</v>
      </c>
      <c r="G475" s="184">
        <v>0</v>
      </c>
      <c r="H475" s="184">
        <v>0</v>
      </c>
      <c r="I475" s="184">
        <f t="shared" si="40"/>
        <v>0</v>
      </c>
      <c r="J475" s="392"/>
    </row>
    <row r="476" spans="1:42" s="19" customFormat="1" x14ac:dyDescent="0.25">
      <c r="A476" s="468" t="s">
        <v>252</v>
      </c>
      <c r="B476" s="469"/>
      <c r="C476" s="469"/>
      <c r="D476" s="469"/>
      <c r="E476" s="469"/>
      <c r="F476" s="469"/>
      <c r="G476" s="469"/>
      <c r="H476" s="469"/>
      <c r="I476" s="469"/>
      <c r="J476" s="470"/>
      <c r="K476" s="195"/>
      <c r="L476" s="195"/>
      <c r="M476" s="195"/>
      <c r="N476" s="195"/>
      <c r="O476" s="195"/>
      <c r="P476" s="195"/>
      <c r="Q476" s="195"/>
      <c r="R476" s="195"/>
      <c r="S476" s="195"/>
      <c r="T476" s="195"/>
      <c r="U476" s="195"/>
      <c r="V476" s="195"/>
      <c r="W476" s="195"/>
      <c r="X476" s="195"/>
      <c r="Y476" s="195"/>
      <c r="Z476" s="195"/>
      <c r="AA476" s="195"/>
      <c r="AB476" s="195"/>
      <c r="AC476" s="195"/>
      <c r="AD476" s="195"/>
      <c r="AE476" s="195"/>
      <c r="AF476" s="195"/>
      <c r="AG476" s="195"/>
      <c r="AH476" s="195"/>
      <c r="AI476" s="195"/>
      <c r="AJ476" s="195"/>
      <c r="AK476" s="195"/>
      <c r="AL476" s="195"/>
      <c r="AM476" s="195"/>
      <c r="AN476" s="195"/>
      <c r="AO476" s="195"/>
      <c r="AP476" s="195"/>
    </row>
    <row r="477" spans="1:42" x14ac:dyDescent="0.25">
      <c r="A477" s="517" t="s">
        <v>84</v>
      </c>
      <c r="B477" s="518"/>
      <c r="C477" s="518"/>
      <c r="D477" s="518"/>
      <c r="E477" s="518"/>
      <c r="F477" s="518"/>
      <c r="G477" s="518"/>
      <c r="H477" s="518"/>
      <c r="I477" s="518"/>
      <c r="J477" s="519"/>
    </row>
    <row r="478" spans="1:42" s="42" customFormat="1" hidden="1" x14ac:dyDescent="0.25">
      <c r="A478" s="474" t="s">
        <v>155</v>
      </c>
      <c r="B478" s="475"/>
      <c r="C478" s="475"/>
      <c r="D478" s="475"/>
      <c r="E478" s="475"/>
      <c r="F478" s="475"/>
      <c r="G478" s="475"/>
      <c r="H478" s="475"/>
      <c r="I478" s="475"/>
      <c r="J478" s="490"/>
      <c r="K478" s="209"/>
      <c r="L478" s="209"/>
      <c r="M478" s="209"/>
      <c r="N478" s="209"/>
      <c r="O478" s="209"/>
      <c r="P478" s="209"/>
      <c r="Q478" s="209"/>
      <c r="R478" s="209"/>
      <c r="S478" s="209"/>
      <c r="T478" s="209"/>
      <c r="U478" s="209"/>
      <c r="V478" s="209"/>
      <c r="W478" s="209"/>
      <c r="X478" s="209"/>
      <c r="Y478" s="209"/>
      <c r="Z478" s="209"/>
      <c r="AA478" s="209"/>
      <c r="AB478" s="209"/>
      <c r="AC478" s="209"/>
      <c r="AD478" s="209"/>
      <c r="AE478" s="209"/>
      <c r="AF478" s="209"/>
      <c r="AG478" s="209"/>
      <c r="AH478" s="209"/>
      <c r="AI478" s="209"/>
      <c r="AJ478" s="209"/>
      <c r="AK478" s="209"/>
      <c r="AL478" s="209"/>
      <c r="AM478" s="209"/>
      <c r="AN478" s="209"/>
      <c r="AO478" s="209"/>
      <c r="AP478" s="209"/>
    </row>
    <row r="479" spans="1:42" s="8" customFormat="1" hidden="1" x14ac:dyDescent="0.25">
      <c r="A479" s="471" t="s">
        <v>269</v>
      </c>
      <c r="B479" s="472"/>
      <c r="C479" s="472"/>
      <c r="D479" s="472"/>
      <c r="E479" s="472"/>
      <c r="F479" s="472"/>
      <c r="G479" s="472"/>
      <c r="H479" s="472"/>
      <c r="I479" s="472"/>
      <c r="J479" s="473"/>
      <c r="K479" s="50"/>
      <c r="L479" s="50"/>
      <c r="M479" s="50"/>
      <c r="N479" s="50"/>
      <c r="O479" s="50"/>
      <c r="P479" s="50"/>
      <c r="Q479" s="50"/>
      <c r="R479" s="50"/>
      <c r="S479" s="50"/>
      <c r="T479" s="50"/>
      <c r="U479" s="50"/>
      <c r="V479" s="50"/>
      <c r="W479" s="50"/>
      <c r="X479" s="50"/>
      <c r="Y479" s="50"/>
      <c r="Z479" s="50"/>
      <c r="AA479" s="50"/>
      <c r="AB479" s="50"/>
      <c r="AC479" s="50"/>
      <c r="AD479" s="50"/>
      <c r="AE479" s="50"/>
      <c r="AF479" s="50"/>
      <c r="AG479" s="50"/>
      <c r="AH479" s="50"/>
      <c r="AI479" s="50"/>
      <c r="AJ479" s="50"/>
      <c r="AK479" s="50"/>
      <c r="AL479" s="50"/>
      <c r="AM479" s="50"/>
      <c r="AN479" s="50"/>
      <c r="AO479" s="50"/>
      <c r="AP479" s="50"/>
    </row>
    <row r="480" spans="1:42" hidden="1" x14ac:dyDescent="0.25">
      <c r="A480" s="476" t="s">
        <v>253</v>
      </c>
      <c r="B480" s="477"/>
      <c r="C480" s="477"/>
      <c r="D480" s="477"/>
      <c r="E480" s="477"/>
      <c r="F480" s="477"/>
      <c r="G480" s="477"/>
      <c r="H480" s="477"/>
      <c r="I480" s="477"/>
      <c r="J480" s="486"/>
    </row>
    <row r="481" spans="1:42" ht="248.25" hidden="1" customHeight="1" x14ac:dyDescent="0.25">
      <c r="A481" s="91" t="s">
        <v>311</v>
      </c>
      <c r="B481" s="224">
        <f>SUM(B482:B485)</f>
        <v>338315.1</v>
      </c>
      <c r="C481" s="224">
        <f>SUM(C482:C485)</f>
        <v>166480.1</v>
      </c>
      <c r="D481" s="224">
        <f>C481/B481*100</f>
        <v>49.208592817760724</v>
      </c>
      <c r="E481" s="224">
        <f>SUM(E482:E485)</f>
        <v>165492</v>
      </c>
      <c r="F481" s="224">
        <f>E481/B481*100</f>
        <v>48.916527816819297</v>
      </c>
      <c r="G481" s="224">
        <f>SUM(G482:G485)</f>
        <v>199500</v>
      </c>
      <c r="H481" s="224">
        <f>G481/B481*100</f>
        <v>58.968695160221941</v>
      </c>
      <c r="I481" s="224">
        <f>B481-G481</f>
        <v>138815.09999999998</v>
      </c>
      <c r="J481" s="534" t="s">
        <v>386</v>
      </c>
    </row>
    <row r="482" spans="1:42" ht="19.5" hidden="1" x14ac:dyDescent="0.25">
      <c r="A482" s="58" t="s">
        <v>0</v>
      </c>
      <c r="B482" s="221">
        <v>0</v>
      </c>
      <c r="C482" s="221">
        <v>0</v>
      </c>
      <c r="D482" s="221">
        <v>0</v>
      </c>
      <c r="E482" s="221">
        <v>0</v>
      </c>
      <c r="F482" s="221">
        <v>0</v>
      </c>
      <c r="G482" s="221">
        <v>0</v>
      </c>
      <c r="H482" s="221">
        <v>0</v>
      </c>
      <c r="I482" s="221">
        <f>B482-G482</f>
        <v>0</v>
      </c>
      <c r="J482" s="550"/>
    </row>
    <row r="483" spans="1:42" ht="19.5" hidden="1" x14ac:dyDescent="0.25">
      <c r="A483" s="58" t="s">
        <v>1</v>
      </c>
      <c r="B483" s="226">
        <v>313793.3</v>
      </c>
      <c r="C483" s="226">
        <v>155562.70000000001</v>
      </c>
      <c r="D483" s="221">
        <f>C483/B483*100</f>
        <v>49.574895321219422</v>
      </c>
      <c r="E483" s="226">
        <v>155562.5</v>
      </c>
      <c r="F483" s="221">
        <f>E483/B483*100</f>
        <v>49.574831584995607</v>
      </c>
      <c r="G483" s="226">
        <v>187530</v>
      </c>
      <c r="H483" s="221">
        <f>G483/B483*100</f>
        <v>59.762270258797756</v>
      </c>
      <c r="I483" s="221">
        <f>B483-G483</f>
        <v>126263.29999999999</v>
      </c>
      <c r="J483" s="550"/>
    </row>
    <row r="484" spans="1:42" hidden="1" x14ac:dyDescent="0.25">
      <c r="A484" s="60" t="s">
        <v>2</v>
      </c>
      <c r="B484" s="228">
        <v>24521.8</v>
      </c>
      <c r="C484" s="228">
        <v>10917.4</v>
      </c>
      <c r="D484" s="222">
        <f>C484/B484*100</f>
        <v>44.521201543116732</v>
      </c>
      <c r="E484" s="228">
        <v>9929.5</v>
      </c>
      <c r="F484" s="222">
        <f>E484/B484*100</f>
        <v>40.492541330571171</v>
      </c>
      <c r="G484" s="228">
        <v>11970</v>
      </c>
      <c r="H484" s="222">
        <f>G484/B484*100</f>
        <v>48.813708618453781</v>
      </c>
      <c r="I484" s="222">
        <f>B484-G484</f>
        <v>12551.8</v>
      </c>
      <c r="J484" s="550"/>
    </row>
    <row r="485" spans="1:42" hidden="1" x14ac:dyDescent="0.25">
      <c r="A485" s="60" t="s">
        <v>3</v>
      </c>
      <c r="B485" s="222">
        <v>0</v>
      </c>
      <c r="C485" s="222">
        <v>0</v>
      </c>
      <c r="D485" s="222">
        <v>0</v>
      </c>
      <c r="E485" s="222">
        <v>0</v>
      </c>
      <c r="F485" s="222">
        <v>0</v>
      </c>
      <c r="G485" s="222">
        <v>0</v>
      </c>
      <c r="H485" s="222">
        <v>0</v>
      </c>
      <c r="I485" s="222">
        <f>B485-G485</f>
        <v>0</v>
      </c>
      <c r="J485" s="551"/>
    </row>
    <row r="486" spans="1:42" s="19" customFormat="1" x14ac:dyDescent="0.25">
      <c r="A486" s="468" t="s">
        <v>247</v>
      </c>
      <c r="B486" s="469"/>
      <c r="C486" s="469"/>
      <c r="D486" s="469"/>
      <c r="E486" s="469"/>
      <c r="F486" s="469"/>
      <c r="G486" s="469"/>
      <c r="H486" s="469"/>
      <c r="I486" s="469"/>
      <c r="J486" s="470"/>
      <c r="K486" s="195"/>
      <c r="L486" s="195"/>
      <c r="M486" s="195"/>
      <c r="N486" s="195"/>
      <c r="O486" s="195"/>
      <c r="P486" s="195"/>
      <c r="Q486" s="195"/>
      <c r="R486" s="195"/>
      <c r="S486" s="195"/>
      <c r="T486" s="195"/>
      <c r="U486" s="195"/>
      <c r="V486" s="195"/>
      <c r="W486" s="195"/>
      <c r="X486" s="195"/>
      <c r="Y486" s="195"/>
      <c r="Z486" s="195"/>
      <c r="AA486" s="195"/>
      <c r="AB486" s="195"/>
      <c r="AC486" s="195"/>
      <c r="AD486" s="195"/>
      <c r="AE486" s="195"/>
      <c r="AF486" s="195"/>
      <c r="AG486" s="195"/>
      <c r="AH486" s="195"/>
      <c r="AI486" s="195"/>
      <c r="AJ486" s="195"/>
      <c r="AK486" s="195"/>
      <c r="AL486" s="195"/>
      <c r="AM486" s="195"/>
      <c r="AN486" s="195"/>
      <c r="AO486" s="195"/>
      <c r="AP486" s="195"/>
    </row>
    <row r="487" spans="1:42" x14ac:dyDescent="0.25">
      <c r="A487" s="517" t="s">
        <v>85</v>
      </c>
      <c r="B487" s="518"/>
      <c r="C487" s="518"/>
      <c r="D487" s="518"/>
      <c r="E487" s="518"/>
      <c r="F487" s="518"/>
      <c r="G487" s="518"/>
      <c r="H487" s="518"/>
      <c r="I487" s="518"/>
      <c r="J487" s="519"/>
    </row>
    <row r="488" spans="1:42" hidden="1" x14ac:dyDescent="0.25">
      <c r="A488" s="523" t="s">
        <v>96</v>
      </c>
      <c r="B488" s="524"/>
      <c r="C488" s="524"/>
      <c r="D488" s="524"/>
      <c r="E488" s="524"/>
      <c r="F488" s="524"/>
      <c r="G488" s="524"/>
      <c r="H488" s="524"/>
      <c r="I488" s="524"/>
      <c r="J488" s="525"/>
    </row>
    <row r="489" spans="1:42" hidden="1" x14ac:dyDescent="0.25">
      <c r="A489" s="476" t="s">
        <v>248</v>
      </c>
      <c r="B489" s="477"/>
      <c r="C489" s="477"/>
      <c r="D489" s="477"/>
      <c r="E489" s="477"/>
      <c r="F489" s="477"/>
      <c r="G489" s="477"/>
      <c r="H489" s="477"/>
      <c r="I489" s="477"/>
      <c r="J489" s="486"/>
    </row>
    <row r="490" spans="1:42" ht="372" hidden="1" customHeight="1" x14ac:dyDescent="0.25">
      <c r="A490" s="167" t="s">
        <v>86</v>
      </c>
      <c r="B490" s="224">
        <f>SUM(B491:B494)</f>
        <v>3502.1</v>
      </c>
      <c r="C490" s="224">
        <f>SUM(C491:C494)</f>
        <v>497.2</v>
      </c>
      <c r="D490" s="224">
        <f>C490/B490*100</f>
        <v>14.197195968133405</v>
      </c>
      <c r="E490" s="224">
        <f>SUM(E491:E494)</f>
        <v>497.2</v>
      </c>
      <c r="F490" s="224">
        <f>E490/B490*100</f>
        <v>14.197195968133405</v>
      </c>
      <c r="G490" s="224">
        <f>SUM(G491:G494)</f>
        <v>497.2</v>
      </c>
      <c r="H490" s="224">
        <f>G490/B490*100</f>
        <v>14.197195968133405</v>
      </c>
      <c r="I490" s="224">
        <f>B490-G490</f>
        <v>3004.9</v>
      </c>
      <c r="J490" s="547" t="s">
        <v>414</v>
      </c>
    </row>
    <row r="491" spans="1:42" ht="19.5" hidden="1" x14ac:dyDescent="0.25">
      <c r="A491" s="58" t="s">
        <v>0</v>
      </c>
      <c r="B491" s="224">
        <v>0</v>
      </c>
      <c r="C491" s="224">
        <v>0</v>
      </c>
      <c r="D491" s="224">
        <v>0</v>
      </c>
      <c r="E491" s="224">
        <v>0</v>
      </c>
      <c r="F491" s="224">
        <v>0</v>
      </c>
      <c r="G491" s="224">
        <v>0</v>
      </c>
      <c r="H491" s="224">
        <v>0</v>
      </c>
      <c r="I491" s="224">
        <f>B491-G491</f>
        <v>0</v>
      </c>
      <c r="J491" s="548"/>
    </row>
    <row r="492" spans="1:42" ht="19.5" hidden="1" x14ac:dyDescent="0.25">
      <c r="A492" s="58" t="s">
        <v>1</v>
      </c>
      <c r="B492" s="224">
        <v>3502.1</v>
      </c>
      <c r="C492" s="224">
        <v>497.2</v>
      </c>
      <c r="D492" s="224">
        <f>C492/B492*100</f>
        <v>14.197195968133405</v>
      </c>
      <c r="E492" s="224">
        <v>497.2</v>
      </c>
      <c r="F492" s="224">
        <f>E492/B492*100</f>
        <v>14.197195968133405</v>
      </c>
      <c r="G492" s="224">
        <v>497.2</v>
      </c>
      <c r="H492" s="224">
        <f>G492/B492*100</f>
        <v>14.197195968133405</v>
      </c>
      <c r="I492" s="224">
        <f>B492-G492</f>
        <v>3004.9</v>
      </c>
      <c r="J492" s="548"/>
    </row>
    <row r="493" spans="1:42" hidden="1" x14ac:dyDescent="0.25">
      <c r="A493" s="60" t="s">
        <v>2</v>
      </c>
      <c r="B493" s="225">
        <v>0</v>
      </c>
      <c r="C493" s="225">
        <v>0</v>
      </c>
      <c r="D493" s="224">
        <v>0</v>
      </c>
      <c r="E493" s="225">
        <v>0</v>
      </c>
      <c r="F493" s="225">
        <v>0</v>
      </c>
      <c r="G493" s="225">
        <v>0</v>
      </c>
      <c r="H493" s="225">
        <v>0</v>
      </c>
      <c r="I493" s="225">
        <f>B493-G493</f>
        <v>0</v>
      </c>
      <c r="J493" s="548"/>
    </row>
    <row r="494" spans="1:42" hidden="1" x14ac:dyDescent="0.25">
      <c r="A494" s="60" t="s">
        <v>3</v>
      </c>
      <c r="B494" s="225">
        <v>0</v>
      </c>
      <c r="C494" s="225">
        <v>0</v>
      </c>
      <c r="D494" s="224">
        <v>0</v>
      </c>
      <c r="E494" s="225">
        <v>0</v>
      </c>
      <c r="F494" s="225">
        <v>0</v>
      </c>
      <c r="G494" s="225">
        <v>0</v>
      </c>
      <c r="H494" s="225">
        <v>0</v>
      </c>
      <c r="I494" s="225">
        <f>B494-G494</f>
        <v>0</v>
      </c>
      <c r="J494" s="549"/>
    </row>
    <row r="495" spans="1:42" s="19" customFormat="1" x14ac:dyDescent="0.25">
      <c r="A495" s="468" t="s">
        <v>250</v>
      </c>
      <c r="B495" s="469"/>
      <c r="C495" s="469"/>
      <c r="D495" s="469"/>
      <c r="E495" s="469"/>
      <c r="F495" s="469"/>
      <c r="G495" s="469"/>
      <c r="H495" s="469"/>
      <c r="I495" s="469"/>
      <c r="J495" s="470"/>
      <c r="K495" s="195"/>
      <c r="L495" s="195"/>
      <c r="M495" s="195"/>
      <c r="N495" s="195"/>
      <c r="O495" s="195"/>
      <c r="P495" s="195"/>
      <c r="Q495" s="195"/>
      <c r="R495" s="195"/>
      <c r="S495" s="195"/>
      <c r="T495" s="195"/>
      <c r="U495" s="195"/>
      <c r="V495" s="195"/>
      <c r="W495" s="195"/>
      <c r="X495" s="195"/>
      <c r="Y495" s="195"/>
      <c r="Z495" s="195"/>
      <c r="AA495" s="195"/>
      <c r="AB495" s="195"/>
      <c r="AC495" s="195"/>
      <c r="AD495" s="195"/>
      <c r="AE495" s="195"/>
      <c r="AF495" s="195"/>
      <c r="AG495" s="195"/>
      <c r="AH495" s="195"/>
      <c r="AI495" s="195"/>
      <c r="AJ495" s="195"/>
      <c r="AK495" s="195"/>
      <c r="AL495" s="195"/>
      <c r="AM495" s="195"/>
      <c r="AN495" s="195"/>
      <c r="AO495" s="195"/>
      <c r="AP495" s="195"/>
    </row>
    <row r="496" spans="1:42" s="8" customFormat="1" x14ac:dyDescent="0.25">
      <c r="A496" s="484" t="s">
        <v>134</v>
      </c>
      <c r="B496" s="485"/>
      <c r="C496" s="485"/>
      <c r="D496" s="485"/>
      <c r="E496" s="485"/>
      <c r="F496" s="485"/>
      <c r="G496" s="485"/>
      <c r="H496" s="485"/>
      <c r="I496" s="485"/>
      <c r="J496" s="489"/>
      <c r="K496" s="50"/>
      <c r="L496" s="50"/>
      <c r="M496" s="50"/>
      <c r="N496" s="50"/>
      <c r="O496" s="50"/>
      <c r="P496" s="50"/>
      <c r="Q496" s="50"/>
      <c r="R496" s="50"/>
      <c r="S496" s="50"/>
      <c r="T496" s="50"/>
      <c r="U496" s="50"/>
      <c r="V496" s="50"/>
      <c r="W496" s="50"/>
      <c r="X496" s="50"/>
      <c r="Y496" s="50"/>
      <c r="Z496" s="50"/>
      <c r="AA496" s="50"/>
      <c r="AB496" s="50"/>
      <c r="AC496" s="50"/>
      <c r="AD496" s="50"/>
      <c r="AE496" s="50"/>
      <c r="AF496" s="50"/>
      <c r="AG496" s="50"/>
      <c r="AH496" s="50"/>
      <c r="AI496" s="50"/>
      <c r="AJ496" s="50"/>
      <c r="AK496" s="50"/>
      <c r="AL496" s="50"/>
      <c r="AM496" s="50"/>
      <c r="AN496" s="50"/>
      <c r="AO496" s="50"/>
      <c r="AP496" s="50"/>
    </row>
    <row r="497" spans="1:42" s="92" customFormat="1" hidden="1" x14ac:dyDescent="0.25">
      <c r="A497" s="393" t="s">
        <v>156</v>
      </c>
      <c r="B497" s="394"/>
      <c r="C497" s="394"/>
      <c r="D497" s="394"/>
      <c r="E497" s="394"/>
      <c r="F497" s="394"/>
      <c r="G497" s="394"/>
      <c r="H497" s="394"/>
      <c r="I497" s="394"/>
      <c r="J497" s="395"/>
      <c r="K497" s="216"/>
      <c r="L497" s="216"/>
      <c r="M497" s="216"/>
      <c r="N497" s="216"/>
      <c r="O497" s="216"/>
      <c r="P497" s="216"/>
      <c r="Q497" s="216"/>
      <c r="R497" s="216"/>
      <c r="S497" s="216"/>
      <c r="T497" s="216"/>
      <c r="U497" s="216"/>
      <c r="V497" s="216"/>
      <c r="W497" s="216"/>
      <c r="X497" s="216"/>
      <c r="Y497" s="216"/>
      <c r="Z497" s="216"/>
      <c r="AA497" s="216"/>
      <c r="AB497" s="216"/>
      <c r="AC497" s="216"/>
      <c r="AD497" s="216"/>
      <c r="AE497" s="216"/>
      <c r="AF497" s="216"/>
      <c r="AG497" s="216"/>
      <c r="AH497" s="216"/>
      <c r="AI497" s="216"/>
      <c r="AJ497" s="216"/>
      <c r="AK497" s="216"/>
      <c r="AL497" s="216"/>
      <c r="AM497" s="216"/>
      <c r="AN497" s="216"/>
      <c r="AO497" s="216"/>
      <c r="AP497" s="216"/>
    </row>
    <row r="498" spans="1:42" s="22" customFormat="1" hidden="1" x14ac:dyDescent="0.25">
      <c r="A498" s="378" t="s">
        <v>273</v>
      </c>
      <c r="B498" s="379"/>
      <c r="C498" s="379"/>
      <c r="D498" s="379"/>
      <c r="E498" s="379"/>
      <c r="F498" s="379"/>
      <c r="G498" s="379"/>
      <c r="H498" s="379"/>
      <c r="I498" s="379"/>
      <c r="J498" s="380"/>
      <c r="K498" s="217"/>
      <c r="L498" s="217"/>
      <c r="M498" s="217"/>
      <c r="N498" s="217"/>
      <c r="O498" s="217"/>
      <c r="P498" s="217"/>
      <c r="Q498" s="217"/>
      <c r="R498" s="217"/>
      <c r="S498" s="217"/>
      <c r="T498" s="217"/>
      <c r="U498" s="217"/>
      <c r="V498" s="217"/>
      <c r="W498" s="217"/>
      <c r="X498" s="217"/>
      <c r="Y498" s="217"/>
      <c r="Z498" s="217"/>
      <c r="AA498" s="217"/>
      <c r="AB498" s="217"/>
      <c r="AC498" s="217"/>
      <c r="AD498" s="217"/>
      <c r="AE498" s="217"/>
      <c r="AF498" s="217"/>
      <c r="AG498" s="217"/>
      <c r="AH498" s="217"/>
      <c r="AI498" s="217"/>
      <c r="AJ498" s="217"/>
      <c r="AK498" s="217"/>
      <c r="AL498" s="217"/>
      <c r="AM498" s="217"/>
      <c r="AN498" s="217"/>
      <c r="AO498" s="217"/>
      <c r="AP498" s="217"/>
    </row>
    <row r="499" spans="1:42" hidden="1" x14ac:dyDescent="0.25">
      <c r="A499" s="476" t="s">
        <v>243</v>
      </c>
      <c r="B499" s="477"/>
      <c r="C499" s="477"/>
      <c r="D499" s="477"/>
      <c r="E499" s="477"/>
      <c r="F499" s="477"/>
      <c r="G499" s="477"/>
      <c r="H499" s="477"/>
      <c r="I499" s="477"/>
      <c r="J499" s="486"/>
    </row>
    <row r="500" spans="1:42" s="8" customFormat="1" ht="213.75" hidden="1" customHeight="1" x14ac:dyDescent="0.25">
      <c r="A500" s="169" t="s">
        <v>125</v>
      </c>
      <c r="B500" s="165">
        <f>SUM(B501:B504)</f>
        <v>0</v>
      </c>
      <c r="C500" s="165">
        <f>SUM(C501:C504)</f>
        <v>0</v>
      </c>
      <c r="D500" s="165">
        <v>0</v>
      </c>
      <c r="E500" s="165">
        <f>SUM(E501:E504)</f>
        <v>0</v>
      </c>
      <c r="F500" s="165">
        <v>0</v>
      </c>
      <c r="G500" s="165">
        <f>SUM(G501:G504)</f>
        <v>0</v>
      </c>
      <c r="H500" s="165">
        <v>0</v>
      </c>
      <c r="I500" s="165">
        <f>B500-G500</f>
        <v>0</v>
      </c>
      <c r="J500" s="542"/>
      <c r="K500" s="50"/>
      <c r="L500" s="50"/>
      <c r="M500" s="50"/>
      <c r="N500" s="50"/>
      <c r="O500" s="50"/>
      <c r="P500" s="50"/>
      <c r="Q500" s="50"/>
      <c r="R500" s="50"/>
      <c r="S500" s="50"/>
      <c r="T500" s="50"/>
      <c r="U500" s="50"/>
      <c r="V500" s="50"/>
      <c r="W500" s="50"/>
      <c r="X500" s="50"/>
      <c r="Y500" s="50"/>
      <c r="Z500" s="50"/>
      <c r="AA500" s="50"/>
      <c r="AB500" s="50"/>
      <c r="AC500" s="50"/>
      <c r="AD500" s="50"/>
      <c r="AE500" s="50"/>
      <c r="AF500" s="50"/>
      <c r="AG500" s="50"/>
      <c r="AH500" s="50"/>
      <c r="AI500" s="50"/>
      <c r="AJ500" s="50"/>
      <c r="AK500" s="50"/>
      <c r="AL500" s="50"/>
      <c r="AM500" s="50"/>
      <c r="AN500" s="50"/>
      <c r="AO500" s="50"/>
      <c r="AP500" s="50"/>
    </row>
    <row r="501" spans="1:42" s="8" customFormat="1" ht="19.5" hidden="1" x14ac:dyDescent="0.25">
      <c r="A501" s="58" t="s">
        <v>0</v>
      </c>
      <c r="B501" s="165">
        <v>0</v>
      </c>
      <c r="C501" s="165">
        <v>0</v>
      </c>
      <c r="D501" s="165">
        <v>0</v>
      </c>
      <c r="E501" s="165">
        <v>0</v>
      </c>
      <c r="F501" s="165">
        <v>0</v>
      </c>
      <c r="G501" s="165">
        <v>0</v>
      </c>
      <c r="H501" s="165">
        <v>0</v>
      </c>
      <c r="I501" s="165">
        <f>B501-G501</f>
        <v>0</v>
      </c>
      <c r="J501" s="543"/>
      <c r="K501" s="50"/>
      <c r="L501" s="50"/>
      <c r="M501" s="50"/>
      <c r="N501" s="50"/>
      <c r="O501" s="50"/>
      <c r="P501" s="50"/>
      <c r="Q501" s="50"/>
      <c r="R501" s="50"/>
      <c r="S501" s="50"/>
      <c r="T501" s="50"/>
      <c r="U501" s="50"/>
      <c r="V501" s="50"/>
      <c r="W501" s="50"/>
      <c r="X501" s="50"/>
      <c r="Y501" s="50"/>
      <c r="Z501" s="50"/>
      <c r="AA501" s="50"/>
      <c r="AB501" s="50"/>
      <c r="AC501" s="50"/>
      <c r="AD501" s="50"/>
      <c r="AE501" s="50"/>
      <c r="AF501" s="50"/>
      <c r="AG501" s="50"/>
      <c r="AH501" s="50"/>
      <c r="AI501" s="50"/>
      <c r="AJ501" s="50"/>
      <c r="AK501" s="50"/>
      <c r="AL501" s="50"/>
      <c r="AM501" s="50"/>
      <c r="AN501" s="50"/>
      <c r="AO501" s="50"/>
      <c r="AP501" s="50"/>
    </row>
    <row r="502" spans="1:42" s="8" customFormat="1" ht="19.5" hidden="1" x14ac:dyDescent="0.25">
      <c r="A502" s="58" t="s">
        <v>1</v>
      </c>
      <c r="B502" s="165">
        <v>0</v>
      </c>
      <c r="C502" s="165">
        <v>0</v>
      </c>
      <c r="D502" s="165">
        <v>0</v>
      </c>
      <c r="E502" s="165">
        <v>0</v>
      </c>
      <c r="F502" s="165">
        <v>0</v>
      </c>
      <c r="G502" s="165">
        <v>0</v>
      </c>
      <c r="H502" s="165">
        <v>0</v>
      </c>
      <c r="I502" s="165">
        <f>B502-G502</f>
        <v>0</v>
      </c>
      <c r="J502" s="543"/>
      <c r="K502" s="50"/>
      <c r="L502" s="50"/>
      <c r="M502" s="50"/>
      <c r="N502" s="50"/>
      <c r="O502" s="50"/>
      <c r="P502" s="50"/>
      <c r="Q502" s="50"/>
      <c r="R502" s="50"/>
      <c r="S502" s="50"/>
      <c r="T502" s="50"/>
      <c r="U502" s="50"/>
      <c r="V502" s="50"/>
      <c r="W502" s="50"/>
      <c r="X502" s="50"/>
      <c r="Y502" s="50"/>
      <c r="Z502" s="50"/>
      <c r="AA502" s="50"/>
      <c r="AB502" s="50"/>
      <c r="AC502" s="50"/>
      <c r="AD502" s="50"/>
      <c r="AE502" s="50"/>
      <c r="AF502" s="50"/>
      <c r="AG502" s="50"/>
      <c r="AH502" s="50"/>
      <c r="AI502" s="50"/>
      <c r="AJ502" s="50"/>
      <c r="AK502" s="50"/>
      <c r="AL502" s="50"/>
      <c r="AM502" s="50"/>
      <c r="AN502" s="50"/>
      <c r="AO502" s="50"/>
      <c r="AP502" s="50"/>
    </row>
    <row r="503" spans="1:42" s="8" customFormat="1" hidden="1" x14ac:dyDescent="0.25">
      <c r="A503" s="60" t="s">
        <v>2</v>
      </c>
      <c r="B503" s="103">
        <v>0</v>
      </c>
      <c r="C503" s="103">
        <v>0</v>
      </c>
      <c r="D503" s="103">
        <v>0</v>
      </c>
      <c r="E503" s="103">
        <v>0</v>
      </c>
      <c r="F503" s="103">
        <v>0</v>
      </c>
      <c r="G503" s="103">
        <v>0</v>
      </c>
      <c r="H503" s="103">
        <v>0</v>
      </c>
      <c r="I503" s="103">
        <f>B503-G503</f>
        <v>0</v>
      </c>
      <c r="J503" s="543"/>
      <c r="K503" s="50"/>
      <c r="L503" s="50"/>
      <c r="M503" s="50"/>
      <c r="N503" s="50"/>
      <c r="O503" s="50"/>
      <c r="P503" s="50"/>
      <c r="Q503" s="50"/>
      <c r="R503" s="50"/>
      <c r="S503" s="50"/>
      <c r="T503" s="50"/>
      <c r="U503" s="50"/>
      <c r="V503" s="50"/>
      <c r="W503" s="50"/>
      <c r="X503" s="50"/>
      <c r="Y503" s="50"/>
      <c r="Z503" s="50"/>
      <c r="AA503" s="50"/>
      <c r="AB503" s="50"/>
      <c r="AC503" s="50"/>
      <c r="AD503" s="50"/>
      <c r="AE503" s="50"/>
      <c r="AF503" s="50"/>
      <c r="AG503" s="50"/>
      <c r="AH503" s="50"/>
      <c r="AI503" s="50"/>
      <c r="AJ503" s="50"/>
      <c r="AK503" s="50"/>
      <c r="AL503" s="50"/>
      <c r="AM503" s="50"/>
      <c r="AN503" s="50"/>
      <c r="AO503" s="50"/>
      <c r="AP503" s="50"/>
    </row>
    <row r="504" spans="1:42" s="8" customFormat="1" hidden="1" x14ac:dyDescent="0.25">
      <c r="A504" s="60" t="s">
        <v>3</v>
      </c>
      <c r="B504" s="103">
        <v>0</v>
      </c>
      <c r="C504" s="103">
        <v>0</v>
      </c>
      <c r="D504" s="103">
        <v>0</v>
      </c>
      <c r="E504" s="103">
        <v>0</v>
      </c>
      <c r="F504" s="103">
        <v>0</v>
      </c>
      <c r="G504" s="103">
        <v>0</v>
      </c>
      <c r="H504" s="103">
        <v>0</v>
      </c>
      <c r="I504" s="103">
        <f>B504-G504</f>
        <v>0</v>
      </c>
      <c r="J504" s="544"/>
      <c r="K504" s="50"/>
      <c r="L504" s="50"/>
      <c r="M504" s="50"/>
      <c r="N504" s="50"/>
      <c r="O504" s="50"/>
      <c r="P504" s="50"/>
      <c r="Q504" s="50"/>
      <c r="R504" s="50"/>
      <c r="S504" s="50"/>
      <c r="T504" s="50"/>
      <c r="U504" s="50"/>
      <c r="V504" s="50"/>
      <c r="W504" s="50"/>
      <c r="X504" s="50"/>
      <c r="Y504" s="50"/>
      <c r="Z504" s="50"/>
      <c r="AA504" s="50"/>
      <c r="AB504" s="50"/>
      <c r="AC504" s="50"/>
      <c r="AD504" s="50"/>
      <c r="AE504" s="50"/>
      <c r="AF504" s="50"/>
      <c r="AG504" s="50"/>
      <c r="AH504" s="50"/>
      <c r="AI504" s="50"/>
      <c r="AJ504" s="50"/>
      <c r="AK504" s="50"/>
      <c r="AL504" s="50"/>
      <c r="AM504" s="50"/>
      <c r="AN504" s="50"/>
      <c r="AO504" s="50"/>
      <c r="AP504" s="50"/>
    </row>
    <row r="505" spans="1:42" s="8" customFormat="1" ht="177" hidden="1" customHeight="1" x14ac:dyDescent="0.25">
      <c r="A505" s="167" t="s">
        <v>126</v>
      </c>
      <c r="B505" s="183">
        <f>SUM(B506:B509)</f>
        <v>0</v>
      </c>
      <c r="C505" s="183">
        <f>SUM(C506:C509)</f>
        <v>0</v>
      </c>
      <c r="D505" s="183" t="e">
        <f>C505/B505*100</f>
        <v>#DIV/0!</v>
      </c>
      <c r="E505" s="183">
        <f>SUM(E506:E509)</f>
        <v>0</v>
      </c>
      <c r="F505" s="183" t="e">
        <f>E505/B505*100</f>
        <v>#DIV/0!</v>
      </c>
      <c r="G505" s="183">
        <f>SUM(G506:G509)</f>
        <v>0</v>
      </c>
      <c r="H505" s="183" t="e">
        <f>G505/B505*100</f>
        <v>#DIV/0!</v>
      </c>
      <c r="I505" s="183">
        <f t="shared" ref="I505:I514" si="41">B505-G505</f>
        <v>0</v>
      </c>
      <c r="J505" s="390"/>
      <c r="K505" s="50"/>
      <c r="L505" s="50"/>
      <c r="M505" s="50"/>
      <c r="N505" s="50"/>
      <c r="O505" s="50"/>
      <c r="P505" s="50"/>
      <c r="Q505" s="50"/>
      <c r="R505" s="50"/>
      <c r="S505" s="50"/>
      <c r="T505" s="50"/>
      <c r="U505" s="50"/>
      <c r="V505" s="50"/>
      <c r="W505" s="50"/>
      <c r="X505" s="50"/>
      <c r="Y505" s="50"/>
      <c r="Z505" s="50"/>
      <c r="AA505" s="50"/>
      <c r="AB505" s="50"/>
      <c r="AC505" s="50"/>
      <c r="AD505" s="50"/>
      <c r="AE505" s="50"/>
      <c r="AF505" s="50"/>
      <c r="AG505" s="50"/>
      <c r="AH505" s="50"/>
      <c r="AI505" s="50"/>
      <c r="AJ505" s="50"/>
      <c r="AK505" s="50"/>
      <c r="AL505" s="50"/>
      <c r="AM505" s="50"/>
      <c r="AN505" s="50"/>
      <c r="AO505" s="50"/>
      <c r="AP505" s="50"/>
    </row>
    <row r="506" spans="1:42" s="8" customFormat="1" ht="19.5" hidden="1" x14ac:dyDescent="0.25">
      <c r="A506" s="58" t="s">
        <v>0</v>
      </c>
      <c r="B506" s="183">
        <v>0</v>
      </c>
      <c r="C506" s="183">
        <v>0</v>
      </c>
      <c r="D506" s="183">
        <v>0</v>
      </c>
      <c r="E506" s="183">
        <v>0</v>
      </c>
      <c r="F506" s="183">
        <v>0</v>
      </c>
      <c r="G506" s="183">
        <v>0</v>
      </c>
      <c r="H506" s="183">
        <v>0</v>
      </c>
      <c r="I506" s="183">
        <f t="shared" si="41"/>
        <v>0</v>
      </c>
      <c r="J506" s="391"/>
      <c r="K506" s="50"/>
      <c r="L506" s="50"/>
      <c r="M506" s="50"/>
      <c r="N506" s="50"/>
      <c r="O506" s="50"/>
      <c r="P506" s="50"/>
      <c r="Q506" s="50"/>
      <c r="R506" s="50"/>
      <c r="S506" s="50"/>
      <c r="T506" s="50"/>
      <c r="U506" s="50"/>
      <c r="V506" s="50"/>
      <c r="W506" s="50"/>
      <c r="X506" s="50"/>
      <c r="Y506" s="50"/>
      <c r="Z506" s="50"/>
      <c r="AA506" s="50"/>
      <c r="AB506" s="50"/>
      <c r="AC506" s="50"/>
      <c r="AD506" s="50"/>
      <c r="AE506" s="50"/>
      <c r="AF506" s="50"/>
      <c r="AG506" s="50"/>
      <c r="AH506" s="50"/>
      <c r="AI506" s="50"/>
      <c r="AJ506" s="50"/>
      <c r="AK506" s="50"/>
      <c r="AL506" s="50"/>
      <c r="AM506" s="50"/>
      <c r="AN506" s="50"/>
      <c r="AO506" s="50"/>
      <c r="AP506" s="50"/>
    </row>
    <row r="507" spans="1:42" s="8" customFormat="1" ht="19.5" hidden="1" x14ac:dyDescent="0.25">
      <c r="A507" s="58" t="s">
        <v>1</v>
      </c>
      <c r="B507" s="183">
        <v>0</v>
      </c>
      <c r="C507" s="183">
        <v>0</v>
      </c>
      <c r="D507" s="183" t="e">
        <f>C507/B507*100</f>
        <v>#DIV/0!</v>
      </c>
      <c r="E507" s="183">
        <v>0</v>
      </c>
      <c r="F507" s="183" t="e">
        <f>E507/B507*100</f>
        <v>#DIV/0!</v>
      </c>
      <c r="G507" s="183">
        <v>0</v>
      </c>
      <c r="H507" s="183" t="e">
        <f>G507/B507*100</f>
        <v>#DIV/0!</v>
      </c>
      <c r="I507" s="183">
        <f t="shared" si="41"/>
        <v>0</v>
      </c>
      <c r="J507" s="391"/>
      <c r="K507" s="50"/>
      <c r="L507" s="50"/>
      <c r="M507" s="50"/>
      <c r="N507" s="50"/>
      <c r="O507" s="50"/>
      <c r="P507" s="50"/>
      <c r="Q507" s="50"/>
      <c r="R507" s="50"/>
      <c r="S507" s="50"/>
      <c r="T507" s="50"/>
      <c r="U507" s="50"/>
      <c r="V507" s="50"/>
      <c r="W507" s="50"/>
      <c r="X507" s="50"/>
      <c r="Y507" s="50"/>
      <c r="Z507" s="50"/>
      <c r="AA507" s="50"/>
      <c r="AB507" s="50"/>
      <c r="AC507" s="50"/>
      <c r="AD507" s="50"/>
      <c r="AE507" s="50"/>
      <c r="AF507" s="50"/>
      <c r="AG507" s="50"/>
      <c r="AH507" s="50"/>
      <c r="AI507" s="50"/>
      <c r="AJ507" s="50"/>
      <c r="AK507" s="50"/>
      <c r="AL507" s="50"/>
      <c r="AM507" s="50"/>
      <c r="AN507" s="50"/>
      <c r="AO507" s="50"/>
      <c r="AP507" s="50"/>
    </row>
    <row r="508" spans="1:42" s="8" customFormat="1" hidden="1" x14ac:dyDescent="0.25">
      <c r="A508" s="60" t="s">
        <v>2</v>
      </c>
      <c r="B508" s="184">
        <v>0</v>
      </c>
      <c r="C508" s="184">
        <v>0</v>
      </c>
      <c r="D508" s="184">
        <v>0</v>
      </c>
      <c r="E508" s="184">
        <v>0</v>
      </c>
      <c r="F508" s="184">
        <v>0</v>
      </c>
      <c r="G508" s="184">
        <v>0</v>
      </c>
      <c r="H508" s="184">
        <v>0</v>
      </c>
      <c r="I508" s="184">
        <f t="shared" si="41"/>
        <v>0</v>
      </c>
      <c r="J508" s="391"/>
      <c r="K508" s="50"/>
      <c r="L508" s="50"/>
      <c r="M508" s="50"/>
      <c r="N508" s="50"/>
      <c r="O508" s="50"/>
      <c r="P508" s="50"/>
      <c r="Q508" s="50"/>
      <c r="R508" s="50"/>
      <c r="S508" s="50"/>
      <c r="T508" s="50"/>
      <c r="U508" s="50"/>
      <c r="V508" s="50"/>
      <c r="W508" s="50"/>
      <c r="X508" s="50"/>
      <c r="Y508" s="50"/>
      <c r="Z508" s="50"/>
      <c r="AA508" s="50"/>
      <c r="AB508" s="50"/>
      <c r="AC508" s="50"/>
      <c r="AD508" s="50"/>
      <c r="AE508" s="50"/>
      <c r="AF508" s="50"/>
      <c r="AG508" s="50"/>
      <c r="AH508" s="50"/>
      <c r="AI508" s="50"/>
      <c r="AJ508" s="50"/>
      <c r="AK508" s="50"/>
      <c r="AL508" s="50"/>
      <c r="AM508" s="50"/>
      <c r="AN508" s="50"/>
      <c r="AO508" s="50"/>
      <c r="AP508" s="50"/>
    </row>
    <row r="509" spans="1:42" s="8" customFormat="1" hidden="1" x14ac:dyDescent="0.25">
      <c r="A509" s="60" t="s">
        <v>3</v>
      </c>
      <c r="B509" s="184">
        <v>0</v>
      </c>
      <c r="C509" s="184">
        <v>0</v>
      </c>
      <c r="D509" s="184">
        <v>0</v>
      </c>
      <c r="E509" s="184">
        <v>0</v>
      </c>
      <c r="F509" s="184">
        <v>0</v>
      </c>
      <c r="G509" s="184">
        <v>0</v>
      </c>
      <c r="H509" s="184">
        <v>0</v>
      </c>
      <c r="I509" s="184">
        <f t="shared" si="41"/>
        <v>0</v>
      </c>
      <c r="J509" s="392"/>
      <c r="K509" s="50"/>
      <c r="L509" s="50"/>
      <c r="M509" s="50"/>
      <c r="N509" s="50"/>
      <c r="O509" s="50"/>
      <c r="P509" s="50"/>
      <c r="Q509" s="50"/>
      <c r="R509" s="50"/>
      <c r="S509" s="50"/>
      <c r="T509" s="50"/>
      <c r="U509" s="50"/>
      <c r="V509" s="50"/>
      <c r="W509" s="50"/>
      <c r="X509" s="50"/>
      <c r="Y509" s="50"/>
      <c r="Z509" s="50"/>
      <c r="AA509" s="50"/>
      <c r="AB509" s="50"/>
      <c r="AC509" s="50"/>
      <c r="AD509" s="50"/>
      <c r="AE509" s="50"/>
      <c r="AF509" s="50"/>
      <c r="AG509" s="50"/>
      <c r="AH509" s="50"/>
      <c r="AI509" s="50"/>
      <c r="AJ509" s="50"/>
      <c r="AK509" s="50"/>
      <c r="AL509" s="50"/>
      <c r="AM509" s="50"/>
      <c r="AN509" s="50"/>
      <c r="AO509" s="50"/>
      <c r="AP509" s="50"/>
    </row>
    <row r="510" spans="1:42" s="8" customFormat="1" ht="158.25" hidden="1" customHeight="1" x14ac:dyDescent="0.25">
      <c r="A510" s="167" t="s">
        <v>127</v>
      </c>
      <c r="B510" s="224">
        <f>SUM(B511:B514)</f>
        <v>126445.2</v>
      </c>
      <c r="C510" s="224">
        <f>SUM(C511:C514)</f>
        <v>31611.4</v>
      </c>
      <c r="D510" s="224">
        <f>C510/B510*100</f>
        <v>25.000079085643428</v>
      </c>
      <c r="E510" s="224">
        <f>SUM(E511:E514)</f>
        <v>31611.4</v>
      </c>
      <c r="F510" s="224">
        <f>E510/B510*100</f>
        <v>25.000079085643428</v>
      </c>
      <c r="G510" s="224">
        <f>SUM(G511:G514)</f>
        <v>31611.4</v>
      </c>
      <c r="H510" s="224">
        <f>G510/B510*100</f>
        <v>25.000079085643428</v>
      </c>
      <c r="I510" s="224">
        <f t="shared" si="41"/>
        <v>94833.799999999988</v>
      </c>
      <c r="J510" s="478" t="s">
        <v>363</v>
      </c>
      <c r="K510" s="50"/>
      <c r="L510" s="50"/>
      <c r="M510" s="50"/>
      <c r="N510" s="50"/>
      <c r="O510" s="50"/>
      <c r="P510" s="50"/>
      <c r="Q510" s="50"/>
      <c r="R510" s="50"/>
      <c r="S510" s="50"/>
      <c r="T510" s="50"/>
      <c r="U510" s="50"/>
      <c r="V510" s="50"/>
      <c r="W510" s="50"/>
      <c r="X510" s="50"/>
      <c r="Y510" s="50"/>
      <c r="Z510" s="50"/>
      <c r="AA510" s="50"/>
      <c r="AB510" s="50"/>
      <c r="AC510" s="50"/>
      <c r="AD510" s="50"/>
      <c r="AE510" s="50"/>
      <c r="AF510" s="50"/>
      <c r="AG510" s="50"/>
      <c r="AH510" s="50"/>
      <c r="AI510" s="50"/>
      <c r="AJ510" s="50"/>
      <c r="AK510" s="50"/>
      <c r="AL510" s="50"/>
      <c r="AM510" s="50"/>
      <c r="AN510" s="50"/>
      <c r="AO510" s="50"/>
      <c r="AP510" s="50"/>
    </row>
    <row r="511" spans="1:42" s="8" customFormat="1" ht="19.5" hidden="1" x14ac:dyDescent="0.25">
      <c r="A511" s="58" t="s">
        <v>0</v>
      </c>
      <c r="B511" s="224">
        <v>0</v>
      </c>
      <c r="C511" s="224">
        <v>0</v>
      </c>
      <c r="D511" s="224">
        <v>0</v>
      </c>
      <c r="E511" s="224">
        <v>0</v>
      </c>
      <c r="F511" s="224">
        <v>0</v>
      </c>
      <c r="G511" s="224">
        <v>0</v>
      </c>
      <c r="H511" s="224">
        <v>0</v>
      </c>
      <c r="I511" s="224">
        <f t="shared" si="41"/>
        <v>0</v>
      </c>
      <c r="J511" s="487"/>
      <c r="K511" s="50"/>
      <c r="L511" s="50"/>
      <c r="M511" s="50"/>
      <c r="N511" s="50"/>
      <c r="O511" s="50"/>
      <c r="P511" s="50"/>
      <c r="Q511" s="50"/>
      <c r="R511" s="50"/>
      <c r="S511" s="50"/>
      <c r="T511" s="50"/>
      <c r="U511" s="50"/>
      <c r="V511" s="50"/>
      <c r="W511" s="50"/>
      <c r="X511" s="50"/>
      <c r="Y511" s="50"/>
      <c r="Z511" s="50"/>
      <c r="AA511" s="50"/>
      <c r="AB511" s="50"/>
      <c r="AC511" s="50"/>
      <c r="AD511" s="50"/>
      <c r="AE511" s="50"/>
      <c r="AF511" s="50"/>
      <c r="AG511" s="50"/>
      <c r="AH511" s="50"/>
      <c r="AI511" s="50"/>
      <c r="AJ511" s="50"/>
      <c r="AK511" s="50"/>
      <c r="AL511" s="50"/>
      <c r="AM511" s="50"/>
      <c r="AN511" s="50"/>
      <c r="AO511" s="50"/>
      <c r="AP511" s="50"/>
    </row>
    <row r="512" spans="1:42" s="8" customFormat="1" ht="19.5" hidden="1" x14ac:dyDescent="0.25">
      <c r="A512" s="58" t="s">
        <v>1</v>
      </c>
      <c r="B512" s="224">
        <v>118858.5</v>
      </c>
      <c r="C512" s="224">
        <v>29714.7</v>
      </c>
      <c r="D512" s="224">
        <f>C512/B512*100</f>
        <v>25.000063100241043</v>
      </c>
      <c r="E512" s="224">
        <v>29714.7</v>
      </c>
      <c r="F512" s="224">
        <f>E512/B512*100</f>
        <v>25.000063100241043</v>
      </c>
      <c r="G512" s="224">
        <v>29714.7</v>
      </c>
      <c r="H512" s="224">
        <f>G512/B512*100</f>
        <v>25.000063100241043</v>
      </c>
      <c r="I512" s="224">
        <f t="shared" si="41"/>
        <v>89143.8</v>
      </c>
      <c r="J512" s="487"/>
      <c r="K512" s="50"/>
      <c r="L512" s="50"/>
      <c r="M512" s="50"/>
      <c r="N512" s="50"/>
      <c r="O512" s="50"/>
      <c r="P512" s="50"/>
      <c r="Q512" s="50"/>
      <c r="R512" s="50"/>
      <c r="S512" s="50"/>
      <c r="T512" s="50"/>
      <c r="U512" s="50"/>
      <c r="V512" s="50"/>
      <c r="W512" s="50"/>
      <c r="X512" s="50"/>
      <c r="Y512" s="50"/>
      <c r="Z512" s="50"/>
      <c r="AA512" s="50"/>
      <c r="AB512" s="50"/>
      <c r="AC512" s="50"/>
      <c r="AD512" s="50"/>
      <c r="AE512" s="50"/>
      <c r="AF512" s="50"/>
      <c r="AG512" s="50"/>
      <c r="AH512" s="50"/>
      <c r="AI512" s="50"/>
      <c r="AJ512" s="50"/>
      <c r="AK512" s="50"/>
      <c r="AL512" s="50"/>
      <c r="AM512" s="50"/>
      <c r="AN512" s="50"/>
      <c r="AO512" s="50"/>
      <c r="AP512" s="50"/>
    </row>
    <row r="513" spans="1:42" s="8" customFormat="1" hidden="1" x14ac:dyDescent="0.25">
      <c r="A513" s="60" t="s">
        <v>2</v>
      </c>
      <c r="B513" s="225">
        <v>7586.7</v>
      </c>
      <c r="C513" s="225">
        <v>1896.7</v>
      </c>
      <c r="D513" s="225">
        <f>C513/B513*100</f>
        <v>25.000329524035486</v>
      </c>
      <c r="E513" s="225">
        <v>1896.7</v>
      </c>
      <c r="F513" s="225">
        <f>E513/B513*100</f>
        <v>25.000329524035486</v>
      </c>
      <c r="G513" s="225">
        <v>1896.7</v>
      </c>
      <c r="H513" s="225">
        <f>G513/B513*100</f>
        <v>25.000329524035486</v>
      </c>
      <c r="I513" s="225">
        <f t="shared" si="41"/>
        <v>5690</v>
      </c>
      <c r="J513" s="487"/>
      <c r="K513" s="50"/>
      <c r="L513" s="50"/>
      <c r="M513" s="50"/>
      <c r="N513" s="50"/>
      <c r="O513" s="50"/>
      <c r="P513" s="50"/>
      <c r="Q513" s="50"/>
      <c r="R513" s="50"/>
      <c r="S513" s="50"/>
      <c r="T513" s="50"/>
      <c r="U513" s="50"/>
      <c r="V513" s="50"/>
      <c r="W513" s="50"/>
      <c r="X513" s="50"/>
      <c r="Y513" s="50"/>
      <c r="Z513" s="50"/>
      <c r="AA513" s="50"/>
      <c r="AB513" s="50"/>
      <c r="AC513" s="50"/>
      <c r="AD513" s="50"/>
      <c r="AE513" s="50"/>
      <c r="AF513" s="50"/>
      <c r="AG513" s="50"/>
      <c r="AH513" s="50"/>
      <c r="AI513" s="50"/>
      <c r="AJ513" s="50"/>
      <c r="AK513" s="50"/>
      <c r="AL513" s="50"/>
      <c r="AM513" s="50"/>
      <c r="AN513" s="50"/>
      <c r="AO513" s="50"/>
      <c r="AP513" s="50"/>
    </row>
    <row r="514" spans="1:42" s="8" customFormat="1" hidden="1" x14ac:dyDescent="0.25">
      <c r="A514" s="60" t="s">
        <v>3</v>
      </c>
      <c r="B514" s="225">
        <v>0</v>
      </c>
      <c r="C514" s="225">
        <v>0</v>
      </c>
      <c r="D514" s="225">
        <v>0</v>
      </c>
      <c r="E514" s="225">
        <v>0</v>
      </c>
      <c r="F514" s="225">
        <v>0</v>
      </c>
      <c r="G514" s="225">
        <v>0</v>
      </c>
      <c r="H514" s="225">
        <v>0</v>
      </c>
      <c r="I514" s="225">
        <f t="shared" si="41"/>
        <v>0</v>
      </c>
      <c r="J514" s="488"/>
      <c r="K514" s="50"/>
      <c r="L514" s="50"/>
      <c r="M514" s="50"/>
      <c r="N514" s="50"/>
      <c r="O514" s="50"/>
      <c r="P514" s="50"/>
      <c r="Q514" s="50"/>
      <c r="R514" s="50"/>
      <c r="S514" s="50"/>
      <c r="T514" s="50"/>
      <c r="U514" s="50"/>
      <c r="V514" s="50"/>
      <c r="W514" s="50"/>
      <c r="X514" s="50"/>
      <c r="Y514" s="50"/>
      <c r="Z514" s="50"/>
      <c r="AA514" s="50"/>
      <c r="AB514" s="50"/>
      <c r="AC514" s="50"/>
      <c r="AD514" s="50"/>
      <c r="AE514" s="50"/>
      <c r="AF514" s="50"/>
      <c r="AG514" s="50"/>
      <c r="AH514" s="50"/>
      <c r="AI514" s="50"/>
      <c r="AJ514" s="50"/>
      <c r="AK514" s="50"/>
      <c r="AL514" s="50"/>
      <c r="AM514" s="50"/>
      <c r="AN514" s="50"/>
      <c r="AO514" s="50"/>
      <c r="AP514" s="50"/>
    </row>
    <row r="515" spans="1:42" s="94" customFormat="1" hidden="1" x14ac:dyDescent="0.25">
      <c r="A515" s="423" t="s">
        <v>158</v>
      </c>
      <c r="B515" s="423"/>
      <c r="C515" s="423"/>
      <c r="D515" s="423"/>
      <c r="E515" s="423"/>
      <c r="F515" s="423"/>
      <c r="G515" s="423"/>
      <c r="H515" s="423"/>
      <c r="I515" s="423"/>
      <c r="J515" s="423"/>
      <c r="K515" s="205"/>
      <c r="L515" s="205"/>
      <c r="M515" s="205"/>
      <c r="N515" s="205"/>
      <c r="O515" s="205"/>
      <c r="P515" s="205"/>
      <c r="Q515" s="205"/>
      <c r="R515" s="205"/>
      <c r="S515" s="205"/>
      <c r="T515" s="205"/>
      <c r="U515" s="205"/>
      <c r="V515" s="205"/>
      <c r="W515" s="205"/>
      <c r="X515" s="205"/>
      <c r="Y515" s="205"/>
      <c r="Z515" s="205"/>
      <c r="AA515" s="205"/>
      <c r="AB515" s="205"/>
      <c r="AC515" s="205"/>
      <c r="AD515" s="205"/>
      <c r="AE515" s="205"/>
      <c r="AF515" s="205"/>
      <c r="AG515" s="205"/>
      <c r="AH515" s="205"/>
      <c r="AI515" s="205"/>
      <c r="AJ515" s="205"/>
      <c r="AK515" s="205"/>
      <c r="AL515" s="205"/>
      <c r="AM515" s="205"/>
      <c r="AN515" s="205"/>
      <c r="AO515" s="205"/>
      <c r="AP515" s="205"/>
    </row>
    <row r="516" spans="1:42" s="174" customFormat="1" hidden="1" x14ac:dyDescent="0.25">
      <c r="A516" s="509" t="s">
        <v>118</v>
      </c>
      <c r="B516" s="509"/>
      <c r="C516" s="509"/>
      <c r="D516" s="509"/>
      <c r="E516" s="509"/>
      <c r="F516" s="509"/>
      <c r="G516" s="509"/>
      <c r="H516" s="509"/>
      <c r="I516" s="509"/>
      <c r="J516" s="509"/>
      <c r="K516" s="218"/>
      <c r="L516" s="218"/>
      <c r="M516" s="218"/>
      <c r="N516" s="218"/>
      <c r="O516" s="218"/>
      <c r="P516" s="218"/>
      <c r="Q516" s="218"/>
      <c r="R516" s="218"/>
      <c r="S516" s="218"/>
      <c r="T516" s="218"/>
      <c r="U516" s="218"/>
      <c r="V516" s="218"/>
      <c r="W516" s="218"/>
      <c r="X516" s="218"/>
      <c r="Y516" s="218"/>
      <c r="Z516" s="218"/>
      <c r="AA516" s="218"/>
      <c r="AB516" s="218"/>
      <c r="AC516" s="218"/>
      <c r="AD516" s="218"/>
      <c r="AE516" s="218"/>
      <c r="AF516" s="218"/>
      <c r="AG516" s="218"/>
      <c r="AH516" s="218"/>
      <c r="AI516" s="218"/>
      <c r="AJ516" s="218"/>
      <c r="AK516" s="218"/>
      <c r="AL516" s="218"/>
      <c r="AM516" s="218"/>
      <c r="AN516" s="218"/>
      <c r="AO516" s="218"/>
      <c r="AP516" s="218"/>
    </row>
    <row r="517" spans="1:42" s="118" customFormat="1" hidden="1" x14ac:dyDescent="0.25">
      <c r="A517" s="520" t="s">
        <v>243</v>
      </c>
      <c r="B517" s="520"/>
      <c r="C517" s="520"/>
      <c r="D517" s="520"/>
      <c r="E517" s="520"/>
      <c r="F517" s="520"/>
      <c r="G517" s="520"/>
      <c r="H517" s="520"/>
      <c r="I517" s="520"/>
      <c r="J517" s="520"/>
      <c r="K517" s="219"/>
      <c r="L517" s="219"/>
      <c r="M517" s="219"/>
      <c r="N517" s="219"/>
      <c r="O517" s="219"/>
      <c r="P517" s="219"/>
      <c r="Q517" s="219"/>
      <c r="R517" s="219"/>
      <c r="S517" s="219"/>
      <c r="T517" s="219"/>
      <c r="U517" s="219"/>
      <c r="V517" s="219"/>
      <c r="W517" s="219"/>
      <c r="X517" s="219"/>
      <c r="Y517" s="219"/>
      <c r="Z517" s="219"/>
      <c r="AA517" s="219"/>
      <c r="AB517" s="219"/>
      <c r="AC517" s="219"/>
      <c r="AD517" s="219"/>
      <c r="AE517" s="219"/>
      <c r="AF517" s="219"/>
      <c r="AG517" s="219"/>
      <c r="AH517" s="219"/>
      <c r="AI517" s="219"/>
      <c r="AJ517" s="219"/>
      <c r="AK517" s="219"/>
      <c r="AL517" s="219"/>
      <c r="AM517" s="219"/>
      <c r="AN517" s="219"/>
      <c r="AO517" s="219"/>
      <c r="AP517" s="219"/>
    </row>
    <row r="518" spans="1:42" s="8" customFormat="1" ht="136.5" hidden="1" customHeight="1" x14ac:dyDescent="0.25">
      <c r="A518" s="167" t="s">
        <v>128</v>
      </c>
      <c r="B518" s="183">
        <f>SUM(B519:B522)</f>
        <v>0</v>
      </c>
      <c r="C518" s="183">
        <f>SUM(C519:C522)</f>
        <v>0</v>
      </c>
      <c r="D518" s="183" t="e">
        <f>C518/B518*100</f>
        <v>#DIV/0!</v>
      </c>
      <c r="E518" s="183">
        <f>SUM(E519:E522)</f>
        <v>0</v>
      </c>
      <c r="F518" s="183" t="e">
        <f>E518/B518*100</f>
        <v>#DIV/0!</v>
      </c>
      <c r="G518" s="183">
        <f>SUM(G519:G522)</f>
        <v>0</v>
      </c>
      <c r="H518" s="183" t="e">
        <f>G518/B518*100</f>
        <v>#DIV/0!</v>
      </c>
      <c r="I518" s="183">
        <f t="shared" ref="I518:I527" si="42">B518-G518</f>
        <v>0</v>
      </c>
      <c r="J518" s="429"/>
      <c r="K518" s="50"/>
      <c r="L518" s="50"/>
      <c r="M518" s="50"/>
      <c r="N518" s="50"/>
      <c r="O518" s="50"/>
      <c r="P518" s="50"/>
      <c r="Q518" s="50"/>
      <c r="R518" s="50"/>
      <c r="S518" s="50"/>
      <c r="T518" s="50"/>
      <c r="U518" s="50"/>
      <c r="V518" s="50"/>
      <c r="W518" s="50"/>
      <c r="X518" s="50"/>
      <c r="Y518" s="50"/>
      <c r="Z518" s="50"/>
      <c r="AA518" s="50"/>
      <c r="AB518" s="50"/>
      <c r="AC518" s="50"/>
      <c r="AD518" s="50"/>
      <c r="AE518" s="50"/>
      <c r="AF518" s="50"/>
      <c r="AG518" s="50"/>
      <c r="AH518" s="50"/>
      <c r="AI518" s="50"/>
      <c r="AJ518" s="50"/>
      <c r="AK518" s="50"/>
      <c r="AL518" s="50"/>
      <c r="AM518" s="50"/>
      <c r="AN518" s="50"/>
      <c r="AO518" s="50"/>
      <c r="AP518" s="50"/>
    </row>
    <row r="519" spans="1:42" s="8" customFormat="1" ht="19.5" hidden="1" x14ac:dyDescent="0.25">
      <c r="A519" s="58" t="s">
        <v>0</v>
      </c>
      <c r="B519" s="183">
        <v>0</v>
      </c>
      <c r="C519" s="183">
        <v>0</v>
      </c>
      <c r="D519" s="183">
        <v>0</v>
      </c>
      <c r="E519" s="183">
        <v>0</v>
      </c>
      <c r="F519" s="183">
        <v>0</v>
      </c>
      <c r="G519" s="183">
        <v>0</v>
      </c>
      <c r="H519" s="183">
        <v>0</v>
      </c>
      <c r="I519" s="183">
        <f t="shared" si="42"/>
        <v>0</v>
      </c>
      <c r="J519" s="391"/>
      <c r="K519" s="50"/>
      <c r="L519" s="50"/>
      <c r="M519" s="50"/>
      <c r="N519" s="50"/>
      <c r="O519" s="50"/>
      <c r="P519" s="50"/>
      <c r="Q519" s="50"/>
      <c r="R519" s="50"/>
      <c r="S519" s="50"/>
      <c r="T519" s="50"/>
      <c r="U519" s="50"/>
      <c r="V519" s="50"/>
      <c r="W519" s="50"/>
      <c r="X519" s="50"/>
      <c r="Y519" s="50"/>
      <c r="Z519" s="50"/>
      <c r="AA519" s="50"/>
      <c r="AB519" s="50"/>
      <c r="AC519" s="50"/>
      <c r="AD519" s="50"/>
      <c r="AE519" s="50"/>
      <c r="AF519" s="50"/>
      <c r="AG519" s="50"/>
      <c r="AH519" s="50"/>
      <c r="AI519" s="50"/>
      <c r="AJ519" s="50"/>
      <c r="AK519" s="50"/>
      <c r="AL519" s="50"/>
      <c r="AM519" s="50"/>
      <c r="AN519" s="50"/>
      <c r="AO519" s="50"/>
      <c r="AP519" s="50"/>
    </row>
    <row r="520" spans="1:42" s="8" customFormat="1" ht="19.5" hidden="1" x14ac:dyDescent="0.25">
      <c r="A520" s="58" t="s">
        <v>1</v>
      </c>
      <c r="B520" s="183">
        <v>0</v>
      </c>
      <c r="C520" s="183">
        <v>0</v>
      </c>
      <c r="D520" s="183" t="e">
        <f>C520/B520*100</f>
        <v>#DIV/0!</v>
      </c>
      <c r="E520" s="183">
        <v>0</v>
      </c>
      <c r="F520" s="183" t="e">
        <f>E520/B520*100</f>
        <v>#DIV/0!</v>
      </c>
      <c r="G520" s="183">
        <v>0</v>
      </c>
      <c r="H520" s="183" t="e">
        <f>G520/B520*100</f>
        <v>#DIV/0!</v>
      </c>
      <c r="I520" s="183">
        <f t="shared" si="42"/>
        <v>0</v>
      </c>
      <c r="J520" s="391"/>
      <c r="K520" s="50"/>
      <c r="L520" s="50"/>
      <c r="M520" s="50"/>
      <c r="N520" s="50"/>
      <c r="O520" s="50"/>
      <c r="P520" s="50"/>
      <c r="Q520" s="50"/>
      <c r="R520" s="50"/>
      <c r="S520" s="50"/>
      <c r="T520" s="50"/>
      <c r="U520" s="50"/>
      <c r="V520" s="50"/>
      <c r="W520" s="50"/>
      <c r="X520" s="50"/>
      <c r="Y520" s="50"/>
      <c r="Z520" s="50"/>
      <c r="AA520" s="50"/>
      <c r="AB520" s="50"/>
      <c r="AC520" s="50"/>
      <c r="AD520" s="50"/>
      <c r="AE520" s="50"/>
      <c r="AF520" s="50"/>
      <c r="AG520" s="50"/>
      <c r="AH520" s="50"/>
      <c r="AI520" s="50"/>
      <c r="AJ520" s="50"/>
      <c r="AK520" s="50"/>
      <c r="AL520" s="50"/>
      <c r="AM520" s="50"/>
      <c r="AN520" s="50"/>
      <c r="AO520" s="50"/>
      <c r="AP520" s="50"/>
    </row>
    <row r="521" spans="1:42" s="8" customFormat="1" hidden="1" x14ac:dyDescent="0.25">
      <c r="A521" s="60" t="s">
        <v>2</v>
      </c>
      <c r="B521" s="184">
        <v>0</v>
      </c>
      <c r="C521" s="184">
        <v>0</v>
      </c>
      <c r="D521" s="184">
        <v>0</v>
      </c>
      <c r="E521" s="184">
        <v>0</v>
      </c>
      <c r="F521" s="184">
        <v>0</v>
      </c>
      <c r="G521" s="184">
        <v>0</v>
      </c>
      <c r="H521" s="184">
        <v>0</v>
      </c>
      <c r="I521" s="184">
        <f t="shared" si="42"/>
        <v>0</v>
      </c>
      <c r="J521" s="391"/>
      <c r="K521" s="50"/>
      <c r="L521" s="50"/>
      <c r="M521" s="50"/>
      <c r="N521" s="50"/>
      <c r="O521" s="50"/>
      <c r="P521" s="50"/>
      <c r="Q521" s="50"/>
      <c r="R521" s="50"/>
      <c r="S521" s="50"/>
      <c r="T521" s="50"/>
      <c r="U521" s="50"/>
      <c r="V521" s="50"/>
      <c r="W521" s="50"/>
      <c r="X521" s="50"/>
      <c r="Y521" s="50"/>
      <c r="Z521" s="50"/>
      <c r="AA521" s="50"/>
      <c r="AB521" s="50"/>
      <c r="AC521" s="50"/>
      <c r="AD521" s="50"/>
      <c r="AE521" s="50"/>
      <c r="AF521" s="50"/>
      <c r="AG521" s="50"/>
      <c r="AH521" s="50"/>
      <c r="AI521" s="50"/>
      <c r="AJ521" s="50"/>
      <c r="AK521" s="50"/>
      <c r="AL521" s="50"/>
      <c r="AM521" s="50"/>
      <c r="AN521" s="50"/>
      <c r="AO521" s="50"/>
      <c r="AP521" s="50"/>
    </row>
    <row r="522" spans="1:42" s="8" customFormat="1" hidden="1" x14ac:dyDescent="0.25">
      <c r="A522" s="60" t="s">
        <v>3</v>
      </c>
      <c r="B522" s="184">
        <v>0</v>
      </c>
      <c r="C522" s="184">
        <v>0</v>
      </c>
      <c r="D522" s="184">
        <v>0</v>
      </c>
      <c r="E522" s="184">
        <v>0</v>
      </c>
      <c r="F522" s="184">
        <v>0</v>
      </c>
      <c r="G522" s="184">
        <v>0</v>
      </c>
      <c r="H522" s="184">
        <v>0</v>
      </c>
      <c r="I522" s="184">
        <f t="shared" si="42"/>
        <v>0</v>
      </c>
      <c r="J522" s="392"/>
      <c r="K522" s="50"/>
      <c r="L522" s="50"/>
      <c r="M522" s="50"/>
      <c r="N522" s="50"/>
      <c r="O522" s="50"/>
      <c r="P522" s="50"/>
      <c r="Q522" s="50"/>
      <c r="R522" s="50"/>
      <c r="S522" s="50"/>
      <c r="T522" s="50"/>
      <c r="U522" s="50"/>
      <c r="V522" s="50"/>
      <c r="W522" s="50"/>
      <c r="X522" s="50"/>
      <c r="Y522" s="50"/>
      <c r="Z522" s="50"/>
      <c r="AA522" s="50"/>
      <c r="AB522" s="50"/>
      <c r="AC522" s="50"/>
      <c r="AD522" s="50"/>
      <c r="AE522" s="50"/>
      <c r="AF522" s="50"/>
      <c r="AG522" s="50"/>
      <c r="AH522" s="50"/>
      <c r="AI522" s="50"/>
      <c r="AJ522" s="50"/>
      <c r="AK522" s="50"/>
      <c r="AL522" s="50"/>
      <c r="AM522" s="50"/>
      <c r="AN522" s="50"/>
      <c r="AO522" s="50"/>
      <c r="AP522" s="50"/>
    </row>
    <row r="523" spans="1:42" s="8" customFormat="1" ht="197.25" hidden="1" customHeight="1" x14ac:dyDescent="0.25">
      <c r="A523" s="167" t="s">
        <v>129</v>
      </c>
      <c r="B523" s="183">
        <f>SUM(B524:B527)</f>
        <v>0</v>
      </c>
      <c r="C523" s="183">
        <f>SUM(C524:C527)</f>
        <v>0</v>
      </c>
      <c r="D523" s="183" t="e">
        <f>C523/B523*100</f>
        <v>#DIV/0!</v>
      </c>
      <c r="E523" s="183">
        <f>SUM(E524:E527)</f>
        <v>0</v>
      </c>
      <c r="F523" s="183" t="e">
        <f>E523/B523*100</f>
        <v>#DIV/0!</v>
      </c>
      <c r="G523" s="183">
        <f>SUM(G524:G527)</f>
        <v>0</v>
      </c>
      <c r="H523" s="183" t="e">
        <f>G523/B523*100</f>
        <v>#DIV/0!</v>
      </c>
      <c r="I523" s="183">
        <f t="shared" si="42"/>
        <v>0</v>
      </c>
      <c r="J523" s="390"/>
      <c r="K523" s="50"/>
      <c r="L523" s="50"/>
      <c r="M523" s="50"/>
      <c r="N523" s="50"/>
      <c r="O523" s="50"/>
      <c r="P523" s="50"/>
      <c r="Q523" s="50"/>
      <c r="R523" s="50"/>
      <c r="S523" s="50"/>
      <c r="T523" s="50"/>
      <c r="U523" s="50"/>
      <c r="V523" s="50"/>
      <c r="W523" s="50"/>
      <c r="X523" s="50"/>
      <c r="Y523" s="50"/>
      <c r="Z523" s="50"/>
      <c r="AA523" s="50"/>
      <c r="AB523" s="50"/>
      <c r="AC523" s="50"/>
      <c r="AD523" s="50"/>
      <c r="AE523" s="50"/>
      <c r="AF523" s="50"/>
      <c r="AG523" s="50"/>
      <c r="AH523" s="50"/>
      <c r="AI523" s="50"/>
      <c r="AJ523" s="50"/>
      <c r="AK523" s="50"/>
      <c r="AL523" s="50"/>
      <c r="AM523" s="50"/>
      <c r="AN523" s="50"/>
      <c r="AO523" s="50"/>
      <c r="AP523" s="50"/>
    </row>
    <row r="524" spans="1:42" s="8" customFormat="1" ht="19.5" hidden="1" x14ac:dyDescent="0.25">
      <c r="A524" s="58" t="s">
        <v>0</v>
      </c>
      <c r="B524" s="183">
        <v>0</v>
      </c>
      <c r="C524" s="183">
        <v>0</v>
      </c>
      <c r="D524" s="183">
        <v>0</v>
      </c>
      <c r="E524" s="183">
        <v>0</v>
      </c>
      <c r="F524" s="183">
        <v>0</v>
      </c>
      <c r="G524" s="183">
        <v>0</v>
      </c>
      <c r="H524" s="183">
        <v>0</v>
      </c>
      <c r="I524" s="183">
        <f t="shared" si="42"/>
        <v>0</v>
      </c>
      <c r="J524" s="391"/>
      <c r="K524" s="50"/>
      <c r="L524" s="50"/>
      <c r="M524" s="50"/>
      <c r="N524" s="50"/>
      <c r="O524" s="50"/>
      <c r="P524" s="50"/>
      <c r="Q524" s="50"/>
      <c r="R524" s="50"/>
      <c r="S524" s="50"/>
      <c r="T524" s="50"/>
      <c r="U524" s="50"/>
      <c r="V524" s="50"/>
      <c r="W524" s="50"/>
      <c r="X524" s="50"/>
      <c r="Y524" s="50"/>
      <c r="Z524" s="50"/>
      <c r="AA524" s="50"/>
      <c r="AB524" s="50"/>
      <c r="AC524" s="50"/>
      <c r="AD524" s="50"/>
      <c r="AE524" s="50"/>
      <c r="AF524" s="50"/>
      <c r="AG524" s="50"/>
      <c r="AH524" s="50"/>
      <c r="AI524" s="50"/>
      <c r="AJ524" s="50"/>
      <c r="AK524" s="50"/>
      <c r="AL524" s="50"/>
      <c r="AM524" s="50"/>
      <c r="AN524" s="50"/>
      <c r="AO524" s="50"/>
      <c r="AP524" s="50"/>
    </row>
    <row r="525" spans="1:42" s="8" customFormat="1" ht="19.5" hidden="1" x14ac:dyDescent="0.25">
      <c r="A525" s="58" t="s">
        <v>1</v>
      </c>
      <c r="B525" s="183">
        <v>0</v>
      </c>
      <c r="C525" s="183">
        <v>0</v>
      </c>
      <c r="D525" s="183" t="e">
        <f>C525/B525*100</f>
        <v>#DIV/0!</v>
      </c>
      <c r="E525" s="183">
        <v>0</v>
      </c>
      <c r="F525" s="183">
        <v>0</v>
      </c>
      <c r="G525" s="183">
        <v>0</v>
      </c>
      <c r="H525" s="183">
        <v>0</v>
      </c>
      <c r="I525" s="183">
        <f t="shared" si="42"/>
        <v>0</v>
      </c>
      <c r="J525" s="391"/>
      <c r="K525" s="50"/>
      <c r="L525" s="50"/>
      <c r="M525" s="50"/>
      <c r="N525" s="50"/>
      <c r="O525" s="50"/>
      <c r="P525" s="50"/>
      <c r="Q525" s="50"/>
      <c r="R525" s="50"/>
      <c r="S525" s="50"/>
      <c r="T525" s="50"/>
      <c r="U525" s="50"/>
      <c r="V525" s="50"/>
      <c r="W525" s="50"/>
      <c r="X525" s="50"/>
      <c r="Y525" s="50"/>
      <c r="Z525" s="50"/>
      <c r="AA525" s="50"/>
      <c r="AB525" s="50"/>
      <c r="AC525" s="50"/>
      <c r="AD525" s="50"/>
      <c r="AE525" s="50"/>
      <c r="AF525" s="50"/>
      <c r="AG525" s="50"/>
      <c r="AH525" s="50"/>
      <c r="AI525" s="50"/>
      <c r="AJ525" s="50"/>
      <c r="AK525" s="50"/>
      <c r="AL525" s="50"/>
      <c r="AM525" s="50"/>
      <c r="AN525" s="50"/>
      <c r="AO525" s="50"/>
      <c r="AP525" s="50"/>
    </row>
    <row r="526" spans="1:42" s="8" customFormat="1" hidden="1" x14ac:dyDescent="0.25">
      <c r="A526" s="60" t="s">
        <v>2</v>
      </c>
      <c r="B526" s="184">
        <v>0</v>
      </c>
      <c r="C526" s="184">
        <v>0</v>
      </c>
      <c r="D526" s="184">
        <v>0</v>
      </c>
      <c r="E526" s="184">
        <v>0</v>
      </c>
      <c r="F526" s="184">
        <v>0</v>
      </c>
      <c r="G526" s="184">
        <v>0</v>
      </c>
      <c r="H526" s="184">
        <v>0</v>
      </c>
      <c r="I526" s="184">
        <f t="shared" si="42"/>
        <v>0</v>
      </c>
      <c r="J526" s="391"/>
      <c r="K526" s="50"/>
      <c r="L526" s="50"/>
      <c r="M526" s="50"/>
      <c r="N526" s="50"/>
      <c r="O526" s="50"/>
      <c r="P526" s="50"/>
      <c r="Q526" s="50"/>
      <c r="R526" s="50"/>
      <c r="S526" s="50"/>
      <c r="T526" s="50"/>
      <c r="U526" s="50"/>
      <c r="V526" s="50"/>
      <c r="W526" s="50"/>
      <c r="X526" s="50"/>
      <c r="Y526" s="50"/>
      <c r="Z526" s="50"/>
      <c r="AA526" s="50"/>
      <c r="AB526" s="50"/>
      <c r="AC526" s="50"/>
      <c r="AD526" s="50"/>
      <c r="AE526" s="50"/>
      <c r="AF526" s="50"/>
      <c r="AG526" s="50"/>
      <c r="AH526" s="50"/>
      <c r="AI526" s="50"/>
      <c r="AJ526" s="50"/>
      <c r="AK526" s="50"/>
      <c r="AL526" s="50"/>
      <c r="AM526" s="50"/>
      <c r="AN526" s="50"/>
      <c r="AO526" s="50"/>
      <c r="AP526" s="50"/>
    </row>
    <row r="527" spans="1:42" s="8" customFormat="1" hidden="1" x14ac:dyDescent="0.25">
      <c r="A527" s="60" t="s">
        <v>3</v>
      </c>
      <c r="B527" s="184">
        <v>0</v>
      </c>
      <c r="C527" s="184">
        <v>0</v>
      </c>
      <c r="D527" s="184">
        <v>0</v>
      </c>
      <c r="E527" s="184">
        <v>0</v>
      </c>
      <c r="F527" s="184">
        <v>0</v>
      </c>
      <c r="G527" s="184">
        <v>0</v>
      </c>
      <c r="H527" s="184">
        <v>0</v>
      </c>
      <c r="I527" s="184">
        <f t="shared" si="42"/>
        <v>0</v>
      </c>
      <c r="J527" s="392"/>
      <c r="K527" s="50"/>
      <c r="L527" s="50"/>
      <c r="M527" s="50"/>
      <c r="N527" s="50"/>
      <c r="O527" s="50"/>
      <c r="P527" s="50"/>
      <c r="Q527" s="50"/>
      <c r="R527" s="50"/>
      <c r="S527" s="50"/>
      <c r="T527" s="50"/>
      <c r="U527" s="50"/>
      <c r="V527" s="50"/>
      <c r="W527" s="50"/>
      <c r="X527" s="50"/>
      <c r="Y527" s="50"/>
      <c r="Z527" s="50"/>
      <c r="AA527" s="50"/>
      <c r="AB527" s="50"/>
      <c r="AC527" s="50"/>
      <c r="AD527" s="50"/>
      <c r="AE527" s="50"/>
      <c r="AF527" s="50"/>
      <c r="AG527" s="50"/>
      <c r="AH527" s="50"/>
      <c r="AI527" s="50"/>
      <c r="AJ527" s="50"/>
      <c r="AK527" s="50"/>
      <c r="AL527" s="50"/>
      <c r="AM527" s="50"/>
      <c r="AN527" s="50"/>
      <c r="AO527" s="50"/>
      <c r="AP527" s="50"/>
    </row>
    <row r="528" spans="1:42" s="94" customFormat="1" hidden="1" x14ac:dyDescent="0.25">
      <c r="A528" s="495" t="s">
        <v>158</v>
      </c>
      <c r="B528" s="495"/>
      <c r="C528" s="495"/>
      <c r="D528" s="495"/>
      <c r="E528" s="495"/>
      <c r="F528" s="495"/>
      <c r="G528" s="495"/>
      <c r="H528" s="495"/>
      <c r="I528" s="495"/>
      <c r="J528" s="495"/>
      <c r="K528" s="205"/>
      <c r="L528" s="205"/>
      <c r="M528" s="205"/>
      <c r="N528" s="205"/>
      <c r="O528" s="205"/>
      <c r="P528" s="205"/>
      <c r="Q528" s="205"/>
      <c r="R528" s="205"/>
      <c r="S528" s="205"/>
      <c r="T528" s="205"/>
      <c r="U528" s="205"/>
      <c r="V528" s="205"/>
      <c r="W528" s="205"/>
      <c r="X528" s="205"/>
      <c r="Y528" s="205"/>
      <c r="Z528" s="205"/>
      <c r="AA528" s="205"/>
      <c r="AB528" s="205"/>
      <c r="AC528" s="205"/>
      <c r="AD528" s="205"/>
      <c r="AE528" s="205"/>
      <c r="AF528" s="205"/>
      <c r="AG528" s="205"/>
      <c r="AH528" s="205"/>
      <c r="AI528" s="205"/>
      <c r="AJ528" s="205"/>
      <c r="AK528" s="205"/>
      <c r="AL528" s="205"/>
      <c r="AM528" s="205"/>
      <c r="AN528" s="205"/>
      <c r="AO528" s="205"/>
      <c r="AP528" s="205"/>
    </row>
    <row r="529" spans="1:42" s="174" customFormat="1" hidden="1" x14ac:dyDescent="0.25">
      <c r="A529" s="509" t="s">
        <v>130</v>
      </c>
      <c r="B529" s="509"/>
      <c r="C529" s="509"/>
      <c r="D529" s="509"/>
      <c r="E529" s="509"/>
      <c r="F529" s="509"/>
      <c r="G529" s="509"/>
      <c r="H529" s="509"/>
      <c r="I529" s="509"/>
      <c r="J529" s="509"/>
      <c r="K529" s="218"/>
      <c r="L529" s="218"/>
      <c r="M529" s="218"/>
      <c r="N529" s="218"/>
      <c r="O529" s="218"/>
      <c r="P529" s="218"/>
      <c r="Q529" s="218"/>
      <c r="R529" s="218"/>
      <c r="S529" s="218"/>
      <c r="T529" s="218"/>
      <c r="U529" s="218"/>
      <c r="V529" s="218"/>
      <c r="W529" s="218"/>
      <c r="X529" s="218"/>
      <c r="Y529" s="218"/>
      <c r="Z529" s="218"/>
      <c r="AA529" s="218"/>
      <c r="AB529" s="218"/>
      <c r="AC529" s="218"/>
      <c r="AD529" s="218"/>
      <c r="AE529" s="218"/>
      <c r="AF529" s="218"/>
      <c r="AG529" s="218"/>
      <c r="AH529" s="218"/>
      <c r="AI529" s="218"/>
      <c r="AJ529" s="218"/>
      <c r="AK529" s="218"/>
      <c r="AL529" s="218"/>
      <c r="AM529" s="218"/>
      <c r="AN529" s="218"/>
      <c r="AO529" s="218"/>
      <c r="AP529" s="218"/>
    </row>
    <row r="530" spans="1:42" s="118" customFormat="1" hidden="1" x14ac:dyDescent="0.25">
      <c r="A530" s="520" t="s">
        <v>243</v>
      </c>
      <c r="B530" s="520"/>
      <c r="C530" s="520"/>
      <c r="D530" s="520"/>
      <c r="E530" s="520"/>
      <c r="F530" s="520"/>
      <c r="G530" s="520"/>
      <c r="H530" s="520"/>
      <c r="I530" s="520"/>
      <c r="J530" s="520"/>
      <c r="K530" s="219"/>
      <c r="L530" s="219"/>
      <c r="M530" s="219"/>
      <c r="N530" s="219"/>
      <c r="O530" s="219"/>
      <c r="P530" s="219"/>
      <c r="Q530" s="219"/>
      <c r="R530" s="219"/>
      <c r="S530" s="219"/>
      <c r="T530" s="219"/>
      <c r="U530" s="219"/>
      <c r="V530" s="219"/>
      <c r="W530" s="219"/>
      <c r="X530" s="219"/>
      <c r="Y530" s="219"/>
      <c r="Z530" s="219"/>
      <c r="AA530" s="219"/>
      <c r="AB530" s="219"/>
      <c r="AC530" s="219"/>
      <c r="AD530" s="219"/>
      <c r="AE530" s="219"/>
      <c r="AF530" s="219"/>
      <c r="AG530" s="219"/>
      <c r="AH530" s="219"/>
      <c r="AI530" s="219"/>
      <c r="AJ530" s="219"/>
      <c r="AK530" s="219"/>
      <c r="AL530" s="219"/>
      <c r="AM530" s="219"/>
      <c r="AN530" s="219"/>
      <c r="AO530" s="219"/>
      <c r="AP530" s="219"/>
    </row>
    <row r="531" spans="1:42" s="8" customFormat="1" ht="177.75" hidden="1" customHeight="1" x14ac:dyDescent="0.25">
      <c r="A531" s="167" t="s">
        <v>131</v>
      </c>
      <c r="B531" s="183">
        <f>SUM(B532:B535)</f>
        <v>0</v>
      </c>
      <c r="C531" s="183">
        <f>SUM(C532:C535)</f>
        <v>0</v>
      </c>
      <c r="D531" s="183" t="e">
        <f>C531/B531*100</f>
        <v>#DIV/0!</v>
      </c>
      <c r="E531" s="183">
        <f>SUM(E532:E535)</f>
        <v>0</v>
      </c>
      <c r="F531" s="183" t="e">
        <f>E531/B531*100</f>
        <v>#DIV/0!</v>
      </c>
      <c r="G531" s="183">
        <f>SUM(G532:G535)</f>
        <v>0</v>
      </c>
      <c r="H531" s="183" t="e">
        <f>G531/B531*100</f>
        <v>#DIV/0!</v>
      </c>
      <c r="I531" s="183">
        <f t="shared" ref="I531:I540" si="43">B531-G531</f>
        <v>0</v>
      </c>
      <c r="J531" s="429"/>
      <c r="K531" s="50"/>
      <c r="L531" s="50"/>
      <c r="M531" s="50"/>
      <c r="N531" s="50"/>
      <c r="O531" s="50"/>
      <c r="P531" s="50"/>
      <c r="Q531" s="50"/>
      <c r="R531" s="50"/>
      <c r="S531" s="50"/>
      <c r="T531" s="50"/>
      <c r="U531" s="50"/>
      <c r="V531" s="50"/>
      <c r="W531" s="50"/>
      <c r="X531" s="50"/>
      <c r="Y531" s="50"/>
      <c r="Z531" s="50"/>
      <c r="AA531" s="50"/>
      <c r="AB531" s="50"/>
      <c r="AC531" s="50"/>
      <c r="AD531" s="50"/>
      <c r="AE531" s="50"/>
      <c r="AF531" s="50"/>
      <c r="AG531" s="50"/>
      <c r="AH531" s="50"/>
      <c r="AI531" s="50"/>
      <c r="AJ531" s="50"/>
      <c r="AK531" s="50"/>
      <c r="AL531" s="50"/>
      <c r="AM531" s="50"/>
      <c r="AN531" s="50"/>
      <c r="AO531" s="50"/>
      <c r="AP531" s="50"/>
    </row>
    <row r="532" spans="1:42" s="8" customFormat="1" ht="19.5" hidden="1" x14ac:dyDescent="0.25">
      <c r="A532" s="58" t="s">
        <v>0</v>
      </c>
      <c r="B532" s="183">
        <v>0</v>
      </c>
      <c r="C532" s="183">
        <v>0</v>
      </c>
      <c r="D532" s="183">
        <v>0</v>
      </c>
      <c r="E532" s="183">
        <v>0</v>
      </c>
      <c r="F532" s="183">
        <v>0</v>
      </c>
      <c r="G532" s="183">
        <v>0</v>
      </c>
      <c r="H532" s="183">
        <v>0</v>
      </c>
      <c r="I532" s="183">
        <f t="shared" si="43"/>
        <v>0</v>
      </c>
      <c r="J532" s="391"/>
      <c r="K532" s="50"/>
      <c r="L532" s="50"/>
      <c r="M532" s="50"/>
      <c r="N532" s="50"/>
      <c r="O532" s="50"/>
      <c r="P532" s="50"/>
      <c r="Q532" s="50"/>
      <c r="R532" s="50"/>
      <c r="S532" s="50"/>
      <c r="T532" s="50"/>
      <c r="U532" s="50"/>
      <c r="V532" s="50"/>
      <c r="W532" s="50"/>
      <c r="X532" s="50"/>
      <c r="Y532" s="50"/>
      <c r="Z532" s="50"/>
      <c r="AA532" s="50"/>
      <c r="AB532" s="50"/>
      <c r="AC532" s="50"/>
      <c r="AD532" s="50"/>
      <c r="AE532" s="50"/>
      <c r="AF532" s="50"/>
      <c r="AG532" s="50"/>
      <c r="AH532" s="50"/>
      <c r="AI532" s="50"/>
      <c r="AJ532" s="50"/>
      <c r="AK532" s="50"/>
      <c r="AL532" s="50"/>
      <c r="AM532" s="50"/>
      <c r="AN532" s="50"/>
      <c r="AO532" s="50"/>
      <c r="AP532" s="50"/>
    </row>
    <row r="533" spans="1:42" s="8" customFormat="1" ht="19.5" hidden="1" x14ac:dyDescent="0.25">
      <c r="A533" s="58" t="s">
        <v>1</v>
      </c>
      <c r="B533" s="183">
        <v>0</v>
      </c>
      <c r="C533" s="183">
        <v>0</v>
      </c>
      <c r="D533" s="183" t="e">
        <f>C533/B533*100</f>
        <v>#DIV/0!</v>
      </c>
      <c r="E533" s="183">
        <v>0</v>
      </c>
      <c r="F533" s="183" t="e">
        <f>E533/B533*100</f>
        <v>#DIV/0!</v>
      </c>
      <c r="G533" s="183">
        <v>0</v>
      </c>
      <c r="H533" s="183" t="e">
        <f>G533/B533*100</f>
        <v>#DIV/0!</v>
      </c>
      <c r="I533" s="183">
        <f t="shared" si="43"/>
        <v>0</v>
      </c>
      <c r="J533" s="391"/>
      <c r="K533" s="50"/>
      <c r="L533" s="50"/>
      <c r="M533" s="50"/>
      <c r="N533" s="50"/>
      <c r="O533" s="50"/>
      <c r="P533" s="50"/>
      <c r="Q533" s="50"/>
      <c r="R533" s="50"/>
      <c r="S533" s="50"/>
      <c r="T533" s="50"/>
      <c r="U533" s="50"/>
      <c r="V533" s="50"/>
      <c r="W533" s="50"/>
      <c r="X533" s="50"/>
      <c r="Y533" s="50"/>
      <c r="Z533" s="50"/>
      <c r="AA533" s="50"/>
      <c r="AB533" s="50"/>
      <c r="AC533" s="50"/>
      <c r="AD533" s="50"/>
      <c r="AE533" s="50"/>
      <c r="AF533" s="50"/>
      <c r="AG533" s="50"/>
      <c r="AH533" s="50"/>
      <c r="AI533" s="50"/>
      <c r="AJ533" s="50"/>
      <c r="AK533" s="50"/>
      <c r="AL533" s="50"/>
      <c r="AM533" s="50"/>
      <c r="AN533" s="50"/>
      <c r="AO533" s="50"/>
      <c r="AP533" s="50"/>
    </row>
    <row r="534" spans="1:42" s="8" customFormat="1" hidden="1" x14ac:dyDescent="0.25">
      <c r="A534" s="60" t="s">
        <v>2</v>
      </c>
      <c r="B534" s="184">
        <v>0</v>
      </c>
      <c r="C534" s="184">
        <v>0</v>
      </c>
      <c r="D534" s="184">
        <v>0</v>
      </c>
      <c r="E534" s="184">
        <v>0</v>
      </c>
      <c r="F534" s="184">
        <v>0</v>
      </c>
      <c r="G534" s="184">
        <v>0</v>
      </c>
      <c r="H534" s="184">
        <v>0</v>
      </c>
      <c r="I534" s="184">
        <f t="shared" si="43"/>
        <v>0</v>
      </c>
      <c r="J534" s="391"/>
      <c r="K534" s="50"/>
      <c r="L534" s="50"/>
      <c r="M534" s="50"/>
      <c r="N534" s="50"/>
      <c r="O534" s="50"/>
      <c r="P534" s="50"/>
      <c r="Q534" s="50"/>
      <c r="R534" s="50"/>
      <c r="S534" s="50"/>
      <c r="T534" s="50"/>
      <c r="U534" s="50"/>
      <c r="V534" s="50"/>
      <c r="W534" s="50"/>
      <c r="X534" s="50"/>
      <c r="Y534" s="50"/>
      <c r="Z534" s="50"/>
      <c r="AA534" s="50"/>
      <c r="AB534" s="50"/>
      <c r="AC534" s="50"/>
      <c r="AD534" s="50"/>
      <c r="AE534" s="50"/>
      <c r="AF534" s="50"/>
      <c r="AG534" s="50"/>
      <c r="AH534" s="50"/>
      <c r="AI534" s="50"/>
      <c r="AJ534" s="50"/>
      <c r="AK534" s="50"/>
      <c r="AL534" s="50"/>
      <c r="AM534" s="50"/>
      <c r="AN534" s="50"/>
      <c r="AO534" s="50"/>
      <c r="AP534" s="50"/>
    </row>
    <row r="535" spans="1:42" s="8" customFormat="1" hidden="1" x14ac:dyDescent="0.25">
      <c r="A535" s="60" t="s">
        <v>3</v>
      </c>
      <c r="B535" s="184">
        <v>0</v>
      </c>
      <c r="C535" s="184">
        <v>0</v>
      </c>
      <c r="D535" s="184">
        <v>0</v>
      </c>
      <c r="E535" s="184">
        <v>0</v>
      </c>
      <c r="F535" s="184">
        <v>0</v>
      </c>
      <c r="G535" s="184">
        <v>0</v>
      </c>
      <c r="H535" s="184">
        <v>0</v>
      </c>
      <c r="I535" s="184">
        <f t="shared" si="43"/>
        <v>0</v>
      </c>
      <c r="J535" s="392"/>
      <c r="K535" s="50"/>
      <c r="L535" s="50"/>
      <c r="M535" s="50"/>
      <c r="N535" s="50"/>
      <c r="O535" s="50"/>
      <c r="P535" s="50"/>
      <c r="Q535" s="50"/>
      <c r="R535" s="50"/>
      <c r="S535" s="50"/>
      <c r="T535" s="50"/>
      <c r="U535" s="50"/>
      <c r="V535" s="50"/>
      <c r="W535" s="50"/>
      <c r="X535" s="50"/>
      <c r="Y535" s="50"/>
      <c r="Z535" s="50"/>
      <c r="AA535" s="50"/>
      <c r="AB535" s="50"/>
      <c r="AC535" s="50"/>
      <c r="AD535" s="50"/>
      <c r="AE535" s="50"/>
      <c r="AF535" s="50"/>
      <c r="AG535" s="50"/>
      <c r="AH535" s="50"/>
      <c r="AI535" s="50"/>
      <c r="AJ535" s="50"/>
      <c r="AK535" s="50"/>
      <c r="AL535" s="50"/>
      <c r="AM535" s="50"/>
      <c r="AN535" s="50"/>
      <c r="AO535" s="50"/>
      <c r="AP535" s="50"/>
    </row>
    <row r="536" spans="1:42" s="8" customFormat="1" ht="195.75" hidden="1" customHeight="1" x14ac:dyDescent="0.25">
      <c r="A536" s="167" t="s">
        <v>132</v>
      </c>
      <c r="B536" s="183">
        <f>SUM(B537:B540)</f>
        <v>0</v>
      </c>
      <c r="C536" s="183">
        <f>SUM(C537:C540)</f>
        <v>0</v>
      </c>
      <c r="D536" s="183" t="e">
        <f>C536/B536*100</f>
        <v>#DIV/0!</v>
      </c>
      <c r="E536" s="183">
        <f>SUM(E537:E540)</f>
        <v>0</v>
      </c>
      <c r="F536" s="183" t="e">
        <f>E536/B536*100</f>
        <v>#DIV/0!</v>
      </c>
      <c r="G536" s="183">
        <f>SUM(G537:G540)</f>
        <v>0</v>
      </c>
      <c r="H536" s="183" t="e">
        <f>G536/B536*100</f>
        <v>#DIV/0!</v>
      </c>
      <c r="I536" s="183">
        <f t="shared" si="43"/>
        <v>0</v>
      </c>
      <c r="J536" s="390"/>
      <c r="K536" s="50"/>
      <c r="L536" s="50"/>
      <c r="M536" s="50"/>
      <c r="N536" s="50"/>
      <c r="O536" s="50"/>
      <c r="P536" s="50"/>
      <c r="Q536" s="50"/>
      <c r="R536" s="50"/>
      <c r="S536" s="50"/>
      <c r="T536" s="50"/>
      <c r="U536" s="50"/>
      <c r="V536" s="50"/>
      <c r="W536" s="50"/>
      <c r="X536" s="50"/>
      <c r="Y536" s="50"/>
      <c r="Z536" s="50"/>
      <c r="AA536" s="50"/>
      <c r="AB536" s="50"/>
      <c r="AC536" s="50"/>
      <c r="AD536" s="50"/>
      <c r="AE536" s="50"/>
      <c r="AF536" s="50"/>
      <c r="AG536" s="50"/>
      <c r="AH536" s="50"/>
      <c r="AI536" s="50"/>
      <c r="AJ536" s="50"/>
      <c r="AK536" s="50"/>
      <c r="AL536" s="50"/>
      <c r="AM536" s="50"/>
      <c r="AN536" s="50"/>
      <c r="AO536" s="50"/>
      <c r="AP536" s="50"/>
    </row>
    <row r="537" spans="1:42" s="8" customFormat="1" ht="19.5" hidden="1" x14ac:dyDescent="0.25">
      <c r="A537" s="58" t="s">
        <v>0</v>
      </c>
      <c r="B537" s="183">
        <v>0</v>
      </c>
      <c r="C537" s="183">
        <v>0</v>
      </c>
      <c r="D537" s="183">
        <v>0</v>
      </c>
      <c r="E537" s="183">
        <v>0</v>
      </c>
      <c r="F537" s="183">
        <v>0</v>
      </c>
      <c r="G537" s="183">
        <v>0</v>
      </c>
      <c r="H537" s="183">
        <v>0</v>
      </c>
      <c r="I537" s="183">
        <f t="shared" si="43"/>
        <v>0</v>
      </c>
      <c r="J537" s="391"/>
      <c r="K537" s="50"/>
      <c r="L537" s="50"/>
      <c r="M537" s="50"/>
      <c r="N537" s="50"/>
      <c r="O537" s="50"/>
      <c r="P537" s="50"/>
      <c r="Q537" s="50"/>
      <c r="R537" s="50"/>
      <c r="S537" s="50"/>
      <c r="T537" s="50"/>
      <c r="U537" s="50"/>
      <c r="V537" s="50"/>
      <c r="W537" s="50"/>
      <c r="X537" s="50"/>
      <c r="Y537" s="50"/>
      <c r="Z537" s="50"/>
      <c r="AA537" s="50"/>
      <c r="AB537" s="50"/>
      <c r="AC537" s="50"/>
      <c r="AD537" s="50"/>
      <c r="AE537" s="50"/>
      <c r="AF537" s="50"/>
      <c r="AG537" s="50"/>
      <c r="AH537" s="50"/>
      <c r="AI537" s="50"/>
      <c r="AJ537" s="50"/>
      <c r="AK537" s="50"/>
      <c r="AL537" s="50"/>
      <c r="AM537" s="50"/>
      <c r="AN537" s="50"/>
      <c r="AO537" s="50"/>
      <c r="AP537" s="50"/>
    </row>
    <row r="538" spans="1:42" s="8" customFormat="1" ht="19.5" hidden="1" x14ac:dyDescent="0.25">
      <c r="A538" s="58" t="s">
        <v>1</v>
      </c>
      <c r="B538" s="183">
        <v>0</v>
      </c>
      <c r="C538" s="183">
        <v>0</v>
      </c>
      <c r="D538" s="183" t="e">
        <f>C538/B538*100</f>
        <v>#DIV/0!</v>
      </c>
      <c r="E538" s="183">
        <v>0</v>
      </c>
      <c r="F538" s="183" t="e">
        <f>E538/B538*100</f>
        <v>#DIV/0!</v>
      </c>
      <c r="G538" s="183">
        <v>0</v>
      </c>
      <c r="H538" s="183" t="e">
        <f>G538/B538*100</f>
        <v>#DIV/0!</v>
      </c>
      <c r="I538" s="183">
        <f t="shared" si="43"/>
        <v>0</v>
      </c>
      <c r="J538" s="391"/>
      <c r="K538" s="50"/>
      <c r="L538" s="50"/>
      <c r="M538" s="50"/>
      <c r="N538" s="50"/>
      <c r="O538" s="50"/>
      <c r="P538" s="50"/>
      <c r="Q538" s="50"/>
      <c r="R538" s="50"/>
      <c r="S538" s="50"/>
      <c r="T538" s="50"/>
      <c r="U538" s="50"/>
      <c r="V538" s="50"/>
      <c r="W538" s="50"/>
      <c r="X538" s="50"/>
      <c r="Y538" s="50"/>
      <c r="Z538" s="50"/>
      <c r="AA538" s="50"/>
      <c r="AB538" s="50"/>
      <c r="AC538" s="50"/>
      <c r="AD538" s="50"/>
      <c r="AE538" s="50"/>
      <c r="AF538" s="50"/>
      <c r="AG538" s="50"/>
      <c r="AH538" s="50"/>
      <c r="AI538" s="50"/>
      <c r="AJ538" s="50"/>
      <c r="AK538" s="50"/>
      <c r="AL538" s="50"/>
      <c r="AM538" s="50"/>
      <c r="AN538" s="50"/>
      <c r="AO538" s="50"/>
      <c r="AP538" s="50"/>
    </row>
    <row r="539" spans="1:42" s="8" customFormat="1" hidden="1" x14ac:dyDescent="0.25">
      <c r="A539" s="60" t="s">
        <v>2</v>
      </c>
      <c r="B539" s="184">
        <v>0</v>
      </c>
      <c r="C539" s="184">
        <v>0</v>
      </c>
      <c r="D539" s="184">
        <v>0</v>
      </c>
      <c r="E539" s="184">
        <v>0</v>
      </c>
      <c r="F539" s="184">
        <v>0</v>
      </c>
      <c r="G539" s="184">
        <v>0</v>
      </c>
      <c r="H539" s="184">
        <v>0</v>
      </c>
      <c r="I539" s="184">
        <f t="shared" si="43"/>
        <v>0</v>
      </c>
      <c r="J539" s="391"/>
      <c r="K539" s="50"/>
      <c r="L539" s="50"/>
      <c r="M539" s="50"/>
      <c r="N539" s="50"/>
      <c r="O539" s="50"/>
      <c r="P539" s="50"/>
      <c r="Q539" s="50"/>
      <c r="R539" s="50"/>
      <c r="S539" s="50"/>
      <c r="T539" s="50"/>
      <c r="U539" s="50"/>
      <c r="V539" s="50"/>
      <c r="W539" s="50"/>
      <c r="X539" s="50"/>
      <c r="Y539" s="50"/>
      <c r="Z539" s="50"/>
      <c r="AA539" s="50"/>
      <c r="AB539" s="50"/>
      <c r="AC539" s="50"/>
      <c r="AD539" s="50"/>
      <c r="AE539" s="50"/>
      <c r="AF539" s="50"/>
      <c r="AG539" s="50"/>
      <c r="AH539" s="50"/>
      <c r="AI539" s="50"/>
      <c r="AJ539" s="50"/>
      <c r="AK539" s="50"/>
      <c r="AL539" s="50"/>
      <c r="AM539" s="50"/>
      <c r="AN539" s="50"/>
      <c r="AO539" s="50"/>
      <c r="AP539" s="50"/>
    </row>
    <row r="540" spans="1:42" s="8" customFormat="1" hidden="1" x14ac:dyDescent="0.25">
      <c r="A540" s="60" t="s">
        <v>3</v>
      </c>
      <c r="B540" s="184">
        <v>0</v>
      </c>
      <c r="C540" s="184">
        <v>0</v>
      </c>
      <c r="D540" s="184">
        <v>0</v>
      </c>
      <c r="E540" s="184">
        <v>0</v>
      </c>
      <c r="F540" s="184">
        <v>0</v>
      </c>
      <c r="G540" s="184">
        <v>0</v>
      </c>
      <c r="H540" s="184">
        <v>0</v>
      </c>
      <c r="I540" s="184">
        <f t="shared" si="43"/>
        <v>0</v>
      </c>
      <c r="J540" s="392"/>
      <c r="K540" s="50"/>
      <c r="L540" s="50"/>
      <c r="M540" s="50"/>
      <c r="N540" s="50"/>
      <c r="O540" s="50"/>
      <c r="P540" s="50"/>
      <c r="Q540" s="50"/>
      <c r="R540" s="50"/>
      <c r="S540" s="50"/>
      <c r="T540" s="50"/>
      <c r="U540" s="50"/>
      <c r="V540" s="50"/>
      <c r="W540" s="50"/>
      <c r="X540" s="50"/>
      <c r="Y540" s="50"/>
      <c r="Z540" s="50"/>
      <c r="AA540" s="50"/>
      <c r="AB540" s="50"/>
      <c r="AC540" s="50"/>
      <c r="AD540" s="50"/>
      <c r="AE540" s="50"/>
      <c r="AF540" s="50"/>
      <c r="AG540" s="50"/>
      <c r="AH540" s="50"/>
      <c r="AI540" s="50"/>
      <c r="AJ540" s="50"/>
      <c r="AK540" s="50"/>
      <c r="AL540" s="50"/>
      <c r="AM540" s="50"/>
      <c r="AN540" s="50"/>
      <c r="AO540" s="50"/>
      <c r="AP540" s="50"/>
    </row>
    <row r="541" spans="1:42" s="8" customFormat="1" ht="290.25" hidden="1" customHeight="1" x14ac:dyDescent="0.25">
      <c r="A541" s="167" t="s">
        <v>133</v>
      </c>
      <c r="B541" s="183">
        <f>SUM(B542:B545)</f>
        <v>0</v>
      </c>
      <c r="C541" s="183">
        <f>SUM(C542:C545)</f>
        <v>0</v>
      </c>
      <c r="D541" s="183" t="e">
        <f>C541/B541*100</f>
        <v>#DIV/0!</v>
      </c>
      <c r="E541" s="183">
        <f>SUM(E542:E545)</f>
        <v>0</v>
      </c>
      <c r="F541" s="183" t="e">
        <f>E541/B541*100</f>
        <v>#DIV/0!</v>
      </c>
      <c r="G541" s="183">
        <f>SUM(G542:G545)</f>
        <v>0</v>
      </c>
      <c r="H541" s="183" t="e">
        <f>G541/B541*100</f>
        <v>#DIV/0!</v>
      </c>
      <c r="I541" s="183">
        <f>B541-G541</f>
        <v>0</v>
      </c>
      <c r="J541" s="390"/>
      <c r="K541" s="50"/>
      <c r="L541" s="50"/>
      <c r="M541" s="50"/>
      <c r="N541" s="50"/>
      <c r="O541" s="50"/>
      <c r="P541" s="50"/>
      <c r="Q541" s="50"/>
      <c r="R541" s="50"/>
      <c r="S541" s="50"/>
      <c r="T541" s="50"/>
      <c r="U541" s="50"/>
      <c r="V541" s="50"/>
      <c r="W541" s="50"/>
      <c r="X541" s="50"/>
      <c r="Y541" s="50"/>
      <c r="Z541" s="50"/>
      <c r="AA541" s="50"/>
      <c r="AB541" s="50"/>
      <c r="AC541" s="50"/>
      <c r="AD541" s="50"/>
      <c r="AE541" s="50"/>
      <c r="AF541" s="50"/>
      <c r="AG541" s="50"/>
      <c r="AH541" s="50"/>
      <c r="AI541" s="50"/>
      <c r="AJ541" s="50"/>
      <c r="AK541" s="50"/>
      <c r="AL541" s="50"/>
      <c r="AM541" s="50"/>
      <c r="AN541" s="50"/>
      <c r="AO541" s="50"/>
      <c r="AP541" s="50"/>
    </row>
    <row r="542" spans="1:42" s="8" customFormat="1" ht="19.5" hidden="1" x14ac:dyDescent="0.25">
      <c r="A542" s="58" t="s">
        <v>0</v>
      </c>
      <c r="B542" s="183">
        <v>0</v>
      </c>
      <c r="C542" s="183">
        <v>0</v>
      </c>
      <c r="D542" s="183">
        <v>0</v>
      </c>
      <c r="E542" s="183">
        <v>0</v>
      </c>
      <c r="F542" s="183">
        <v>0</v>
      </c>
      <c r="G542" s="183">
        <v>0</v>
      </c>
      <c r="H542" s="183">
        <v>0</v>
      </c>
      <c r="I542" s="183">
        <f>B542-G542</f>
        <v>0</v>
      </c>
      <c r="J542" s="391"/>
      <c r="K542" s="50"/>
      <c r="L542" s="50"/>
      <c r="M542" s="50"/>
      <c r="N542" s="50"/>
      <c r="O542" s="50"/>
      <c r="P542" s="50"/>
      <c r="Q542" s="50"/>
      <c r="R542" s="50"/>
      <c r="S542" s="50"/>
      <c r="T542" s="50"/>
      <c r="U542" s="50"/>
      <c r="V542" s="50"/>
      <c r="W542" s="50"/>
      <c r="X542" s="50"/>
      <c r="Y542" s="50"/>
      <c r="Z542" s="50"/>
      <c r="AA542" s="50"/>
      <c r="AB542" s="50"/>
      <c r="AC542" s="50"/>
      <c r="AD542" s="50"/>
      <c r="AE542" s="50"/>
      <c r="AF542" s="50"/>
      <c r="AG542" s="50"/>
      <c r="AH542" s="50"/>
      <c r="AI542" s="50"/>
      <c r="AJ542" s="50"/>
      <c r="AK542" s="50"/>
      <c r="AL542" s="50"/>
      <c r="AM542" s="50"/>
      <c r="AN542" s="50"/>
      <c r="AO542" s="50"/>
      <c r="AP542" s="50"/>
    </row>
    <row r="543" spans="1:42" s="8" customFormat="1" ht="19.5" hidden="1" x14ac:dyDescent="0.25">
      <c r="A543" s="58" t="s">
        <v>1</v>
      </c>
      <c r="B543" s="183">
        <v>0</v>
      </c>
      <c r="C543" s="183">
        <v>0</v>
      </c>
      <c r="D543" s="183" t="e">
        <f>C543/B543*100</f>
        <v>#DIV/0!</v>
      </c>
      <c r="E543" s="183">
        <v>0</v>
      </c>
      <c r="F543" s="183" t="e">
        <f>E543/B543*100</f>
        <v>#DIV/0!</v>
      </c>
      <c r="G543" s="183">
        <v>0</v>
      </c>
      <c r="H543" s="183" t="e">
        <f>G543/B543*100</f>
        <v>#DIV/0!</v>
      </c>
      <c r="I543" s="183">
        <f>B543-G543</f>
        <v>0</v>
      </c>
      <c r="J543" s="391"/>
      <c r="K543" s="50"/>
      <c r="L543" s="50"/>
      <c r="M543" s="50"/>
      <c r="N543" s="50"/>
      <c r="O543" s="50"/>
      <c r="P543" s="50"/>
      <c r="Q543" s="50"/>
      <c r="R543" s="50"/>
      <c r="S543" s="50"/>
      <c r="T543" s="50"/>
      <c r="U543" s="50"/>
      <c r="V543" s="50"/>
      <c r="W543" s="50"/>
      <c r="X543" s="50"/>
      <c r="Y543" s="50"/>
      <c r="Z543" s="50"/>
      <c r="AA543" s="50"/>
      <c r="AB543" s="50"/>
      <c r="AC543" s="50"/>
      <c r="AD543" s="50"/>
      <c r="AE543" s="50"/>
      <c r="AF543" s="50"/>
      <c r="AG543" s="50"/>
      <c r="AH543" s="50"/>
      <c r="AI543" s="50"/>
      <c r="AJ543" s="50"/>
      <c r="AK543" s="50"/>
      <c r="AL543" s="50"/>
      <c r="AM543" s="50"/>
      <c r="AN543" s="50"/>
      <c r="AO543" s="50"/>
      <c r="AP543" s="50"/>
    </row>
    <row r="544" spans="1:42" s="8" customFormat="1" hidden="1" x14ac:dyDescent="0.25">
      <c r="A544" s="60" t="s">
        <v>2</v>
      </c>
      <c r="B544" s="184">
        <v>0</v>
      </c>
      <c r="C544" s="184">
        <v>0</v>
      </c>
      <c r="D544" s="184">
        <v>0</v>
      </c>
      <c r="E544" s="184">
        <v>0</v>
      </c>
      <c r="F544" s="184">
        <v>0</v>
      </c>
      <c r="G544" s="184">
        <v>0</v>
      </c>
      <c r="H544" s="184">
        <v>0</v>
      </c>
      <c r="I544" s="184">
        <f>B544-G544</f>
        <v>0</v>
      </c>
      <c r="J544" s="391"/>
      <c r="K544" s="50"/>
      <c r="L544" s="50"/>
      <c r="M544" s="50"/>
      <c r="N544" s="50"/>
      <c r="O544" s="50"/>
      <c r="P544" s="50"/>
      <c r="Q544" s="50"/>
      <c r="R544" s="50"/>
      <c r="S544" s="50"/>
      <c r="T544" s="50"/>
      <c r="U544" s="50"/>
      <c r="V544" s="50"/>
      <c r="W544" s="50"/>
      <c r="X544" s="50"/>
      <c r="Y544" s="50"/>
      <c r="Z544" s="50"/>
      <c r="AA544" s="50"/>
      <c r="AB544" s="50"/>
      <c r="AC544" s="50"/>
      <c r="AD544" s="50"/>
      <c r="AE544" s="50"/>
      <c r="AF544" s="50"/>
      <c r="AG544" s="50"/>
      <c r="AH544" s="50"/>
      <c r="AI544" s="50"/>
      <c r="AJ544" s="50"/>
      <c r="AK544" s="50"/>
      <c r="AL544" s="50"/>
      <c r="AM544" s="50"/>
      <c r="AN544" s="50"/>
      <c r="AO544" s="50"/>
      <c r="AP544" s="50"/>
    </row>
    <row r="545" spans="1:42" s="8" customFormat="1" hidden="1" x14ac:dyDescent="0.25">
      <c r="A545" s="60" t="s">
        <v>3</v>
      </c>
      <c r="B545" s="184">
        <v>0</v>
      </c>
      <c r="C545" s="184">
        <v>0</v>
      </c>
      <c r="D545" s="184">
        <v>0</v>
      </c>
      <c r="E545" s="184">
        <v>0</v>
      </c>
      <c r="F545" s="184">
        <v>0</v>
      </c>
      <c r="G545" s="184">
        <v>0</v>
      </c>
      <c r="H545" s="184">
        <v>0</v>
      </c>
      <c r="I545" s="184">
        <f>B545-G545</f>
        <v>0</v>
      </c>
      <c r="J545" s="392"/>
      <c r="K545" s="50"/>
      <c r="L545" s="50"/>
      <c r="M545" s="50"/>
      <c r="N545" s="50"/>
      <c r="O545" s="50"/>
      <c r="P545" s="50"/>
      <c r="Q545" s="50"/>
      <c r="R545" s="50"/>
      <c r="S545" s="50"/>
      <c r="T545" s="50"/>
      <c r="U545" s="50"/>
      <c r="V545" s="50"/>
      <c r="W545" s="50"/>
      <c r="X545" s="50"/>
      <c r="Y545" s="50"/>
      <c r="Z545" s="50"/>
      <c r="AA545" s="50"/>
      <c r="AB545" s="50"/>
      <c r="AC545" s="50"/>
      <c r="AD545" s="50"/>
      <c r="AE545" s="50"/>
      <c r="AF545" s="50"/>
      <c r="AG545" s="50"/>
      <c r="AH545" s="50"/>
      <c r="AI545" s="50"/>
      <c r="AJ545" s="50"/>
      <c r="AK545" s="50"/>
      <c r="AL545" s="50"/>
      <c r="AM545" s="50"/>
      <c r="AN545" s="50"/>
      <c r="AO545" s="50"/>
      <c r="AP545" s="50"/>
    </row>
    <row r="546" spans="1:42" x14ac:dyDescent="0.25">
      <c r="A546" s="517" t="s">
        <v>135</v>
      </c>
      <c r="B546" s="518"/>
      <c r="C546" s="518"/>
      <c r="D546" s="518"/>
      <c r="E546" s="518"/>
      <c r="F546" s="518"/>
      <c r="G546" s="518"/>
      <c r="H546" s="518"/>
      <c r="I546" s="518"/>
      <c r="J546" s="519"/>
    </row>
    <row r="547" spans="1:42" hidden="1" x14ac:dyDescent="0.25">
      <c r="A547" s="523" t="s">
        <v>96</v>
      </c>
      <c r="B547" s="524"/>
      <c r="C547" s="524"/>
      <c r="D547" s="524"/>
      <c r="E547" s="524"/>
      <c r="F547" s="524"/>
      <c r="G547" s="524"/>
      <c r="H547" s="524"/>
      <c r="I547" s="524"/>
      <c r="J547" s="525"/>
    </row>
    <row r="548" spans="1:42" hidden="1" x14ac:dyDescent="0.25">
      <c r="A548" s="476" t="s">
        <v>95</v>
      </c>
      <c r="B548" s="477"/>
      <c r="C548" s="477"/>
      <c r="D548" s="477"/>
      <c r="E548" s="477"/>
      <c r="F548" s="477"/>
      <c r="G548" s="477"/>
      <c r="H548" s="477"/>
      <c r="I548" s="477"/>
      <c r="J548" s="486"/>
    </row>
    <row r="549" spans="1:42" ht="93.75" hidden="1" x14ac:dyDescent="0.25">
      <c r="A549" s="167" t="s">
        <v>415</v>
      </c>
      <c r="B549" s="224">
        <f>SUM(B550:B553)</f>
        <v>2048.3000000000002</v>
      </c>
      <c r="C549" s="224">
        <f>SUM(C550:C553)</f>
        <v>402.9</v>
      </c>
      <c r="D549" s="224">
        <f>C549/B549*100</f>
        <v>19.669970219206167</v>
      </c>
      <c r="E549" s="224">
        <f>SUM(E550:E553)</f>
        <v>402.9</v>
      </c>
      <c r="F549" s="224">
        <f>E549/B549*100</f>
        <v>19.669970219206167</v>
      </c>
      <c r="G549" s="224">
        <f>SUM(G550:G553)</f>
        <v>402.9</v>
      </c>
      <c r="H549" s="224">
        <f>G549/B549*100</f>
        <v>19.669970219206167</v>
      </c>
      <c r="I549" s="224">
        <f t="shared" ref="I549:I558" si="44">B549-G549</f>
        <v>1645.4</v>
      </c>
      <c r="J549" s="547" t="s">
        <v>416</v>
      </c>
    </row>
    <row r="550" spans="1:42" ht="19.5" hidden="1" x14ac:dyDescent="0.25">
      <c r="A550" s="58" t="s">
        <v>0</v>
      </c>
      <c r="B550" s="224">
        <v>0</v>
      </c>
      <c r="C550" s="224">
        <v>0</v>
      </c>
      <c r="D550" s="224">
        <v>0</v>
      </c>
      <c r="E550" s="224">
        <v>0</v>
      </c>
      <c r="F550" s="224">
        <v>0</v>
      </c>
      <c r="G550" s="224">
        <v>0</v>
      </c>
      <c r="H550" s="224">
        <v>0</v>
      </c>
      <c r="I550" s="224">
        <f t="shared" si="44"/>
        <v>0</v>
      </c>
      <c r="J550" s="538"/>
    </row>
    <row r="551" spans="1:42" ht="19.5" hidden="1" x14ac:dyDescent="0.25">
      <c r="A551" s="58" t="s">
        <v>1</v>
      </c>
      <c r="B551" s="224">
        <v>2048.3000000000002</v>
      </c>
      <c r="C551" s="224">
        <v>402.9</v>
      </c>
      <c r="D551" s="224">
        <f>C551/B551*100</f>
        <v>19.669970219206167</v>
      </c>
      <c r="E551" s="224">
        <v>402.9</v>
      </c>
      <c r="F551" s="224">
        <f>E551/B551*100</f>
        <v>19.669970219206167</v>
      </c>
      <c r="G551" s="224">
        <v>402.9</v>
      </c>
      <c r="H551" s="224">
        <f>G551/B551*100</f>
        <v>19.669970219206167</v>
      </c>
      <c r="I551" s="224">
        <f t="shared" si="44"/>
        <v>1645.4</v>
      </c>
      <c r="J551" s="538"/>
    </row>
    <row r="552" spans="1:42" hidden="1" x14ac:dyDescent="0.25">
      <c r="A552" s="60" t="s">
        <v>2</v>
      </c>
      <c r="B552" s="225">
        <v>0</v>
      </c>
      <c r="C552" s="225">
        <v>0</v>
      </c>
      <c r="D552" s="225">
        <v>0</v>
      </c>
      <c r="E552" s="225">
        <v>0</v>
      </c>
      <c r="F552" s="225">
        <v>0</v>
      </c>
      <c r="G552" s="225">
        <v>0</v>
      </c>
      <c r="H552" s="225">
        <v>0</v>
      </c>
      <c r="I552" s="225">
        <f t="shared" si="44"/>
        <v>0</v>
      </c>
      <c r="J552" s="538"/>
    </row>
    <row r="553" spans="1:42" hidden="1" x14ac:dyDescent="0.25">
      <c r="A553" s="60" t="s">
        <v>3</v>
      </c>
      <c r="B553" s="225">
        <v>0</v>
      </c>
      <c r="C553" s="225">
        <v>0</v>
      </c>
      <c r="D553" s="225">
        <v>0</v>
      </c>
      <c r="E553" s="225">
        <v>0</v>
      </c>
      <c r="F553" s="225">
        <v>0</v>
      </c>
      <c r="G553" s="225">
        <v>0</v>
      </c>
      <c r="H553" s="225">
        <v>0</v>
      </c>
      <c r="I553" s="225">
        <f t="shared" si="44"/>
        <v>0</v>
      </c>
      <c r="J553" s="539"/>
    </row>
    <row r="554" spans="1:42" ht="291" hidden="1" customHeight="1" x14ac:dyDescent="0.25">
      <c r="A554" s="167" t="s">
        <v>88</v>
      </c>
      <c r="B554" s="224">
        <f>SUM(B555:B558)</f>
        <v>35.4</v>
      </c>
      <c r="C554" s="224">
        <f>SUM(C555:C558)</f>
        <v>0</v>
      </c>
      <c r="D554" s="224">
        <f>C554/B554*100</f>
        <v>0</v>
      </c>
      <c r="E554" s="224">
        <f>SUM(E555:E558)</f>
        <v>0</v>
      </c>
      <c r="F554" s="224">
        <f>E554/B554*100</f>
        <v>0</v>
      </c>
      <c r="G554" s="224">
        <f>SUM(G555:G558)</f>
        <v>0</v>
      </c>
      <c r="H554" s="224">
        <f>G554/B554*100</f>
        <v>0</v>
      </c>
      <c r="I554" s="224">
        <f t="shared" si="44"/>
        <v>35.4</v>
      </c>
      <c r="J554" s="494" t="s">
        <v>417</v>
      </c>
    </row>
    <row r="555" spans="1:42" ht="19.5" hidden="1" x14ac:dyDescent="0.25">
      <c r="A555" s="66" t="s">
        <v>5</v>
      </c>
      <c r="B555" s="224">
        <v>35.4</v>
      </c>
      <c r="C555" s="224">
        <v>0</v>
      </c>
      <c r="D555" s="224">
        <f>C555/B555*100</f>
        <v>0</v>
      </c>
      <c r="E555" s="224">
        <v>0</v>
      </c>
      <c r="F555" s="224">
        <f>E555/B555*100</f>
        <v>0</v>
      </c>
      <c r="G555" s="224">
        <v>0</v>
      </c>
      <c r="H555" s="224">
        <f>G555/B555*100</f>
        <v>0</v>
      </c>
      <c r="I555" s="224">
        <f t="shared" si="44"/>
        <v>35.4</v>
      </c>
      <c r="J555" s="487"/>
    </row>
    <row r="556" spans="1:42" ht="19.5" hidden="1" x14ac:dyDescent="0.25">
      <c r="A556" s="66" t="s">
        <v>1</v>
      </c>
      <c r="B556" s="224">
        <v>0</v>
      </c>
      <c r="C556" s="224">
        <v>0</v>
      </c>
      <c r="D556" s="224">
        <v>0</v>
      </c>
      <c r="E556" s="224">
        <v>0</v>
      </c>
      <c r="F556" s="224">
        <v>0</v>
      </c>
      <c r="G556" s="224">
        <v>0</v>
      </c>
      <c r="H556" s="224">
        <v>0</v>
      </c>
      <c r="I556" s="224">
        <f t="shared" si="44"/>
        <v>0</v>
      </c>
      <c r="J556" s="487"/>
    </row>
    <row r="557" spans="1:42" hidden="1" x14ac:dyDescent="0.25">
      <c r="A557" s="67" t="s">
        <v>2</v>
      </c>
      <c r="B557" s="225">
        <v>0</v>
      </c>
      <c r="C557" s="225">
        <v>0</v>
      </c>
      <c r="D557" s="225">
        <v>0</v>
      </c>
      <c r="E557" s="225">
        <v>0</v>
      </c>
      <c r="F557" s="225">
        <v>0</v>
      </c>
      <c r="G557" s="225">
        <v>0</v>
      </c>
      <c r="H557" s="225">
        <v>0</v>
      </c>
      <c r="I557" s="225">
        <f t="shared" si="44"/>
        <v>0</v>
      </c>
      <c r="J557" s="487"/>
    </row>
    <row r="558" spans="1:42" hidden="1" x14ac:dyDescent="0.25">
      <c r="A558" s="67" t="s">
        <v>3</v>
      </c>
      <c r="B558" s="225">
        <v>0</v>
      </c>
      <c r="C558" s="225">
        <v>0</v>
      </c>
      <c r="D558" s="225">
        <v>0</v>
      </c>
      <c r="E558" s="225">
        <v>0</v>
      </c>
      <c r="F558" s="225">
        <v>0</v>
      </c>
      <c r="G558" s="225">
        <v>0</v>
      </c>
      <c r="H558" s="225">
        <v>0</v>
      </c>
      <c r="I558" s="225">
        <f t="shared" si="44"/>
        <v>0</v>
      </c>
      <c r="J558" s="488"/>
    </row>
    <row r="559" spans="1:42" s="29" customFormat="1" x14ac:dyDescent="0.25">
      <c r="A559" s="531" t="s">
        <v>244</v>
      </c>
      <c r="B559" s="532"/>
      <c r="C559" s="532"/>
      <c r="D559" s="532"/>
      <c r="E559" s="532"/>
      <c r="F559" s="532"/>
      <c r="G559" s="532"/>
      <c r="H559" s="532"/>
      <c r="I559" s="532"/>
      <c r="J559" s="533"/>
      <c r="K559" s="214"/>
      <c r="L559" s="214"/>
      <c r="M559" s="214"/>
      <c r="N559" s="214"/>
      <c r="O559" s="214"/>
      <c r="P559" s="214"/>
      <c r="Q559" s="214"/>
      <c r="R559" s="214"/>
      <c r="S559" s="214"/>
      <c r="T559" s="214"/>
      <c r="U559" s="214"/>
      <c r="V559" s="214"/>
      <c r="W559" s="214"/>
      <c r="X559" s="214"/>
      <c r="Y559" s="214"/>
      <c r="Z559" s="214"/>
      <c r="AA559" s="214"/>
      <c r="AB559" s="214"/>
      <c r="AC559" s="214"/>
      <c r="AD559" s="214"/>
      <c r="AE559" s="214"/>
      <c r="AF559" s="214"/>
      <c r="AG559" s="214"/>
      <c r="AH559" s="214"/>
      <c r="AI559" s="214"/>
      <c r="AJ559" s="214"/>
      <c r="AK559" s="214"/>
      <c r="AL559" s="214"/>
      <c r="AM559" s="214"/>
      <c r="AN559" s="214"/>
      <c r="AO559" s="214"/>
      <c r="AP559" s="214"/>
    </row>
    <row r="560" spans="1:42" x14ac:dyDescent="0.25">
      <c r="A560" s="384" t="s">
        <v>103</v>
      </c>
      <c r="B560" s="385"/>
      <c r="C560" s="385"/>
      <c r="D560" s="385"/>
      <c r="E560" s="385"/>
      <c r="F560" s="385"/>
      <c r="G560" s="385"/>
      <c r="H560" s="385"/>
      <c r="I560" s="385"/>
      <c r="J560" s="386"/>
    </row>
    <row r="561" spans="1:42" hidden="1" x14ac:dyDescent="0.25">
      <c r="A561" s="474" t="s">
        <v>153</v>
      </c>
      <c r="B561" s="475"/>
      <c r="C561" s="475"/>
      <c r="D561" s="475"/>
      <c r="E561" s="475"/>
      <c r="F561" s="475"/>
      <c r="G561" s="475"/>
      <c r="H561" s="475"/>
      <c r="I561" s="475"/>
      <c r="J561" s="490"/>
    </row>
    <row r="562" spans="1:42" hidden="1" x14ac:dyDescent="0.25">
      <c r="A562" s="471" t="s">
        <v>267</v>
      </c>
      <c r="B562" s="472"/>
      <c r="C562" s="472"/>
      <c r="D562" s="472"/>
      <c r="E562" s="472"/>
      <c r="F562" s="472"/>
      <c r="G562" s="472"/>
      <c r="H562" s="472"/>
      <c r="I562" s="472"/>
      <c r="J562" s="473"/>
    </row>
    <row r="563" spans="1:42" hidden="1" x14ac:dyDescent="0.25">
      <c r="A563" s="506" t="s">
        <v>35</v>
      </c>
      <c r="B563" s="507"/>
      <c r="C563" s="507"/>
      <c r="D563" s="507"/>
      <c r="E563" s="507"/>
      <c r="F563" s="507"/>
      <c r="G563" s="507"/>
      <c r="H563" s="507"/>
      <c r="I563" s="507"/>
      <c r="J563" s="508"/>
    </row>
    <row r="564" spans="1:42" ht="156.75" hidden="1" customHeight="1" x14ac:dyDescent="0.25">
      <c r="A564" s="167" t="s">
        <v>172</v>
      </c>
      <c r="B564" s="224">
        <f>SUM(B565:B568)</f>
        <v>6991.6</v>
      </c>
      <c r="C564" s="224">
        <f>SUM(C565:C568)</f>
        <v>882.3</v>
      </c>
      <c r="D564" s="224">
        <f>C564/B564*100</f>
        <v>12.619429029120658</v>
      </c>
      <c r="E564" s="224">
        <f>SUM(E565:E568)</f>
        <v>882.3</v>
      </c>
      <c r="F564" s="224">
        <f>E564/B564*100</f>
        <v>12.619429029120658</v>
      </c>
      <c r="G564" s="224">
        <f>SUM(G565:G568)</f>
        <v>882.3</v>
      </c>
      <c r="H564" s="224">
        <f>G564/B564*100</f>
        <v>12.619429029120658</v>
      </c>
      <c r="I564" s="224">
        <f>B564-G564</f>
        <v>6109.3</v>
      </c>
      <c r="J564" s="478" t="s">
        <v>397</v>
      </c>
    </row>
    <row r="565" spans="1:42" ht="19.5" hidden="1" x14ac:dyDescent="0.25">
      <c r="A565" s="66" t="s">
        <v>0</v>
      </c>
      <c r="B565" s="224">
        <v>0</v>
      </c>
      <c r="C565" s="224">
        <v>0</v>
      </c>
      <c r="D565" s="224">
        <v>0</v>
      </c>
      <c r="E565" s="224">
        <v>0</v>
      </c>
      <c r="F565" s="224">
        <v>0</v>
      </c>
      <c r="G565" s="224">
        <v>0</v>
      </c>
      <c r="H565" s="224">
        <v>0</v>
      </c>
      <c r="I565" s="224">
        <f>B565-G565</f>
        <v>0</v>
      </c>
      <c r="J565" s="487"/>
    </row>
    <row r="566" spans="1:42" ht="19.5" hidden="1" x14ac:dyDescent="0.25">
      <c r="A566" s="66" t="s">
        <v>1</v>
      </c>
      <c r="B566" s="224">
        <v>6572.1</v>
      </c>
      <c r="C566" s="224">
        <v>829.4</v>
      </c>
      <c r="D566" s="224">
        <f>C566/B566*100</f>
        <v>12.620014911519908</v>
      </c>
      <c r="E566" s="224">
        <v>829.4</v>
      </c>
      <c r="F566" s="224">
        <f>E566/B566*100</f>
        <v>12.620014911519908</v>
      </c>
      <c r="G566" s="224">
        <v>829.4</v>
      </c>
      <c r="H566" s="224">
        <f>G566/B566*100</f>
        <v>12.620014911519908</v>
      </c>
      <c r="I566" s="224">
        <f>B566-G566</f>
        <v>5742.7000000000007</v>
      </c>
      <c r="J566" s="487"/>
    </row>
    <row r="567" spans="1:42" hidden="1" x14ac:dyDescent="0.25">
      <c r="A567" s="67" t="s">
        <v>2</v>
      </c>
      <c r="B567" s="225">
        <v>419.5</v>
      </c>
      <c r="C567" s="225">
        <v>52.9</v>
      </c>
      <c r="D567" s="225">
        <f>C567/B567*100</f>
        <v>12.610250297973776</v>
      </c>
      <c r="E567" s="225">
        <v>52.9</v>
      </c>
      <c r="F567" s="225">
        <f>E567/B567*100</f>
        <v>12.610250297973776</v>
      </c>
      <c r="G567" s="225">
        <v>52.9</v>
      </c>
      <c r="H567" s="225">
        <f>G567/B567*100</f>
        <v>12.610250297973776</v>
      </c>
      <c r="I567" s="225">
        <f>B567-G567</f>
        <v>366.6</v>
      </c>
      <c r="J567" s="487"/>
    </row>
    <row r="568" spans="1:42" hidden="1" x14ac:dyDescent="0.25">
      <c r="A568" s="67" t="s">
        <v>3</v>
      </c>
      <c r="B568" s="225">
        <v>0</v>
      </c>
      <c r="C568" s="225">
        <v>0</v>
      </c>
      <c r="D568" s="225">
        <v>0</v>
      </c>
      <c r="E568" s="225">
        <v>0</v>
      </c>
      <c r="F568" s="225">
        <v>0</v>
      </c>
      <c r="G568" s="225">
        <v>0</v>
      </c>
      <c r="H568" s="225">
        <v>0</v>
      </c>
      <c r="I568" s="225">
        <f>B568-G568</f>
        <v>0</v>
      </c>
      <c r="J568" s="488"/>
    </row>
    <row r="569" spans="1:42" s="29" customFormat="1" hidden="1" x14ac:dyDescent="0.25">
      <c r="A569" s="531" t="s">
        <v>244</v>
      </c>
      <c r="B569" s="532"/>
      <c r="C569" s="532"/>
      <c r="D569" s="532"/>
      <c r="E569" s="532"/>
      <c r="F569" s="532"/>
      <c r="G569" s="532"/>
      <c r="H569" s="532"/>
      <c r="I569" s="532"/>
      <c r="J569" s="533"/>
      <c r="K569" s="214"/>
      <c r="L569" s="214"/>
      <c r="M569" s="214"/>
      <c r="N569" s="214"/>
      <c r="O569" s="214"/>
      <c r="P569" s="214"/>
      <c r="Q569" s="214"/>
      <c r="R569" s="214"/>
      <c r="S569" s="214"/>
      <c r="T569" s="214"/>
      <c r="U569" s="214"/>
      <c r="V569" s="214"/>
      <c r="W569" s="214"/>
      <c r="X569" s="214"/>
      <c r="Y569" s="214"/>
      <c r="Z569" s="214"/>
      <c r="AA569" s="214"/>
      <c r="AB569" s="214"/>
      <c r="AC569" s="214"/>
      <c r="AD569" s="214"/>
      <c r="AE569" s="214"/>
      <c r="AF569" s="214"/>
      <c r="AG569" s="214"/>
      <c r="AH569" s="214"/>
      <c r="AI569" s="214"/>
      <c r="AJ569" s="214"/>
      <c r="AK569" s="214"/>
      <c r="AL569" s="214"/>
      <c r="AM569" s="214"/>
      <c r="AN569" s="214"/>
      <c r="AO569" s="214"/>
      <c r="AP569" s="214"/>
    </row>
    <row r="570" spans="1:42" hidden="1" x14ac:dyDescent="0.25">
      <c r="A570" s="552" t="s">
        <v>173</v>
      </c>
      <c r="B570" s="553"/>
      <c r="C570" s="553"/>
      <c r="D570" s="553"/>
      <c r="E570" s="553"/>
      <c r="F570" s="553"/>
      <c r="G570" s="553"/>
      <c r="H570" s="553"/>
      <c r="I570" s="553"/>
      <c r="J570" s="554"/>
    </row>
    <row r="571" spans="1:42" hidden="1" x14ac:dyDescent="0.25">
      <c r="A571" s="474" t="s">
        <v>153</v>
      </c>
      <c r="B571" s="475"/>
      <c r="C571" s="475"/>
      <c r="D571" s="475"/>
      <c r="E571" s="475"/>
      <c r="F571" s="475"/>
      <c r="G571" s="475"/>
      <c r="H571" s="475"/>
      <c r="I571" s="475"/>
      <c r="J571" s="490"/>
    </row>
    <row r="572" spans="1:42" s="8" customFormat="1" hidden="1" x14ac:dyDescent="0.25">
      <c r="A572" s="471" t="s">
        <v>102</v>
      </c>
      <c r="B572" s="472"/>
      <c r="C572" s="472"/>
      <c r="D572" s="472"/>
      <c r="E572" s="472"/>
      <c r="F572" s="472"/>
      <c r="G572" s="472"/>
      <c r="H572" s="472"/>
      <c r="I572" s="472"/>
      <c r="J572" s="473"/>
      <c r="K572" s="50"/>
      <c r="L572" s="50"/>
      <c r="M572" s="50"/>
      <c r="N572" s="50"/>
      <c r="O572" s="50"/>
      <c r="P572" s="50"/>
      <c r="Q572" s="50"/>
      <c r="R572" s="50"/>
      <c r="S572" s="50"/>
      <c r="T572" s="50"/>
      <c r="U572" s="50"/>
      <c r="V572" s="50"/>
      <c r="W572" s="50"/>
      <c r="X572" s="50"/>
      <c r="Y572" s="50"/>
      <c r="Z572" s="50"/>
      <c r="AA572" s="50"/>
      <c r="AB572" s="50"/>
      <c r="AC572" s="50"/>
      <c r="AD572" s="50"/>
      <c r="AE572" s="50"/>
      <c r="AF572" s="50"/>
      <c r="AG572" s="50"/>
      <c r="AH572" s="50"/>
      <c r="AI572" s="50"/>
      <c r="AJ572" s="50"/>
      <c r="AK572" s="50"/>
      <c r="AL572" s="50"/>
      <c r="AM572" s="50"/>
      <c r="AN572" s="50"/>
      <c r="AO572" s="50"/>
      <c r="AP572" s="50"/>
    </row>
    <row r="573" spans="1:42" s="1" customFormat="1" hidden="1" x14ac:dyDescent="0.25">
      <c r="A573" s="476" t="s">
        <v>35</v>
      </c>
      <c r="B573" s="477"/>
      <c r="C573" s="477"/>
      <c r="D573" s="477"/>
      <c r="E573" s="477"/>
      <c r="F573" s="477"/>
      <c r="G573" s="477"/>
      <c r="H573" s="477"/>
      <c r="I573" s="477"/>
      <c r="J573" s="486"/>
      <c r="K573" s="193"/>
      <c r="L573" s="193"/>
      <c r="M573" s="193"/>
      <c r="N573" s="193"/>
      <c r="O573" s="193"/>
      <c r="P573" s="193"/>
      <c r="Q573" s="193"/>
      <c r="R573" s="193"/>
      <c r="S573" s="193"/>
      <c r="T573" s="193"/>
      <c r="U573" s="193"/>
      <c r="V573" s="193"/>
      <c r="W573" s="193"/>
      <c r="X573" s="193"/>
      <c r="Y573" s="193"/>
      <c r="Z573" s="193"/>
      <c r="AA573" s="193"/>
      <c r="AB573" s="193"/>
      <c r="AC573" s="193"/>
      <c r="AD573" s="193"/>
      <c r="AE573" s="193"/>
      <c r="AF573" s="193"/>
      <c r="AG573" s="193"/>
      <c r="AH573" s="193"/>
      <c r="AI573" s="193"/>
      <c r="AJ573" s="193"/>
      <c r="AK573" s="193"/>
      <c r="AL573" s="193"/>
      <c r="AM573" s="193"/>
      <c r="AN573" s="193"/>
      <c r="AO573" s="193"/>
      <c r="AP573" s="193"/>
    </row>
    <row r="574" spans="1:42" ht="64.5" hidden="1" customHeight="1" x14ac:dyDescent="0.25">
      <c r="A574" s="167" t="s">
        <v>174</v>
      </c>
      <c r="B574" s="165">
        <f>SUM(B575:B578)</f>
        <v>0</v>
      </c>
      <c r="C574" s="165">
        <f>SUM(C575:C578)</f>
        <v>0</v>
      </c>
      <c r="D574" s="165">
        <v>0</v>
      </c>
      <c r="E574" s="165">
        <f>SUM(E575:E578)</f>
        <v>0</v>
      </c>
      <c r="F574" s="165">
        <v>0</v>
      </c>
      <c r="G574" s="165">
        <f>SUM(G575:G578)</f>
        <v>0</v>
      </c>
      <c r="H574" s="165">
        <v>0</v>
      </c>
      <c r="I574" s="165">
        <f t="shared" ref="I574:I583" si="45">B574-G574</f>
        <v>0</v>
      </c>
      <c r="J574" s="542"/>
    </row>
    <row r="575" spans="1:42" ht="19.5" hidden="1" x14ac:dyDescent="0.25">
      <c r="A575" s="58" t="s">
        <v>0</v>
      </c>
      <c r="B575" s="165">
        <v>0</v>
      </c>
      <c r="C575" s="165">
        <v>0</v>
      </c>
      <c r="D575" s="165">
        <v>0</v>
      </c>
      <c r="E575" s="165">
        <v>0</v>
      </c>
      <c r="F575" s="165">
        <v>0</v>
      </c>
      <c r="G575" s="165">
        <v>0</v>
      </c>
      <c r="H575" s="165">
        <v>0</v>
      </c>
      <c r="I575" s="165">
        <f t="shared" si="45"/>
        <v>0</v>
      </c>
      <c r="J575" s="543"/>
    </row>
    <row r="576" spans="1:42" ht="19.5" hidden="1" x14ac:dyDescent="0.25">
      <c r="A576" s="58" t="s">
        <v>1</v>
      </c>
      <c r="B576" s="165">
        <v>0</v>
      </c>
      <c r="C576" s="165">
        <v>0</v>
      </c>
      <c r="D576" s="165">
        <v>0</v>
      </c>
      <c r="E576" s="165">
        <v>0</v>
      </c>
      <c r="F576" s="165">
        <v>0</v>
      </c>
      <c r="G576" s="165">
        <v>0</v>
      </c>
      <c r="H576" s="165">
        <v>0</v>
      </c>
      <c r="I576" s="165">
        <f t="shared" si="45"/>
        <v>0</v>
      </c>
      <c r="J576" s="543"/>
    </row>
    <row r="577" spans="1:42" hidden="1" x14ac:dyDescent="0.25">
      <c r="A577" s="60" t="s">
        <v>2</v>
      </c>
      <c r="B577" s="103">
        <v>0</v>
      </c>
      <c r="C577" s="103">
        <v>0</v>
      </c>
      <c r="D577" s="103">
        <v>0</v>
      </c>
      <c r="E577" s="103">
        <v>0</v>
      </c>
      <c r="F577" s="103">
        <v>0</v>
      </c>
      <c r="G577" s="103">
        <v>0</v>
      </c>
      <c r="H577" s="103">
        <v>0</v>
      </c>
      <c r="I577" s="103">
        <f t="shared" si="45"/>
        <v>0</v>
      </c>
      <c r="J577" s="543"/>
    </row>
    <row r="578" spans="1:42" hidden="1" x14ac:dyDescent="0.25">
      <c r="A578" s="60" t="s">
        <v>3</v>
      </c>
      <c r="B578" s="103">
        <v>0</v>
      </c>
      <c r="C578" s="103">
        <v>0</v>
      </c>
      <c r="D578" s="103">
        <v>0</v>
      </c>
      <c r="E578" s="103">
        <v>0</v>
      </c>
      <c r="F578" s="103">
        <v>0</v>
      </c>
      <c r="G578" s="103">
        <v>0</v>
      </c>
      <c r="H578" s="103">
        <v>0</v>
      </c>
      <c r="I578" s="103">
        <f t="shared" si="45"/>
        <v>0</v>
      </c>
      <c r="J578" s="544"/>
    </row>
    <row r="579" spans="1:42" ht="156.75" hidden="1" customHeight="1" x14ac:dyDescent="0.25">
      <c r="A579" s="270" t="s">
        <v>403</v>
      </c>
      <c r="B579" s="224">
        <f>SUM(B580:B583)</f>
        <v>134609.5</v>
      </c>
      <c r="C579" s="224">
        <f>SUM(C580:C583)</f>
        <v>0</v>
      </c>
      <c r="D579" s="224">
        <f>C579/B579*100</f>
        <v>0</v>
      </c>
      <c r="E579" s="224">
        <f>SUM(E580:E583)</f>
        <v>0</v>
      </c>
      <c r="F579" s="224">
        <f>E579/B579*100</f>
        <v>0</v>
      </c>
      <c r="G579" s="224">
        <f>SUM(G580:G583)</f>
        <v>0</v>
      </c>
      <c r="H579" s="224">
        <f>G579/B579*100</f>
        <v>0</v>
      </c>
      <c r="I579" s="224">
        <f t="shared" si="45"/>
        <v>134609.5</v>
      </c>
      <c r="J579" s="478" t="s">
        <v>404</v>
      </c>
    </row>
    <row r="580" spans="1:42" ht="19.5" hidden="1" x14ac:dyDescent="0.25">
      <c r="A580" s="66" t="s">
        <v>0</v>
      </c>
      <c r="B580" s="224">
        <v>0</v>
      </c>
      <c r="C580" s="224">
        <v>0</v>
      </c>
      <c r="D580" s="224">
        <v>0</v>
      </c>
      <c r="E580" s="224">
        <v>0</v>
      </c>
      <c r="F580" s="224">
        <v>0</v>
      </c>
      <c r="G580" s="224">
        <v>0</v>
      </c>
      <c r="H580" s="224">
        <v>0</v>
      </c>
      <c r="I580" s="224">
        <f t="shared" si="45"/>
        <v>0</v>
      </c>
      <c r="J580" s="487"/>
    </row>
    <row r="581" spans="1:42" ht="19.5" hidden="1" x14ac:dyDescent="0.25">
      <c r="A581" s="66" t="s">
        <v>1</v>
      </c>
      <c r="B581" s="224">
        <v>98769.9</v>
      </c>
      <c r="C581" s="224">
        <v>0</v>
      </c>
      <c r="D581" s="224">
        <f>C581/B581*100</f>
        <v>0</v>
      </c>
      <c r="E581" s="224">
        <v>0</v>
      </c>
      <c r="F581" s="224">
        <f>E581/B581*100</f>
        <v>0</v>
      </c>
      <c r="G581" s="224">
        <v>0</v>
      </c>
      <c r="H581" s="224">
        <f>G581/B581*100</f>
        <v>0</v>
      </c>
      <c r="I581" s="224">
        <f t="shared" si="45"/>
        <v>98769.9</v>
      </c>
      <c r="J581" s="487"/>
    </row>
    <row r="582" spans="1:42" hidden="1" x14ac:dyDescent="0.25">
      <c r="A582" s="67" t="s">
        <v>2</v>
      </c>
      <c r="B582" s="225">
        <v>35839.599999999999</v>
      </c>
      <c r="C582" s="225">
        <v>0</v>
      </c>
      <c r="D582" s="225">
        <f>C582/B582*100</f>
        <v>0</v>
      </c>
      <c r="E582" s="225">
        <v>0</v>
      </c>
      <c r="F582" s="225">
        <f>E582/B582*100</f>
        <v>0</v>
      </c>
      <c r="G582" s="225">
        <v>0</v>
      </c>
      <c r="H582" s="225">
        <f>G582/B582*100</f>
        <v>0</v>
      </c>
      <c r="I582" s="225">
        <f t="shared" si="45"/>
        <v>35839.599999999999</v>
      </c>
      <c r="J582" s="487"/>
    </row>
    <row r="583" spans="1:42" hidden="1" x14ac:dyDescent="0.25">
      <c r="A583" s="67" t="s">
        <v>3</v>
      </c>
      <c r="B583" s="225">
        <v>0</v>
      </c>
      <c r="C583" s="225">
        <v>0</v>
      </c>
      <c r="D583" s="225">
        <v>0</v>
      </c>
      <c r="E583" s="225">
        <v>0</v>
      </c>
      <c r="F583" s="225">
        <v>0</v>
      </c>
      <c r="G583" s="225">
        <v>0</v>
      </c>
      <c r="H583" s="225">
        <v>0</v>
      </c>
      <c r="I583" s="225">
        <f t="shared" si="45"/>
        <v>0</v>
      </c>
      <c r="J583" s="488"/>
    </row>
    <row r="584" spans="1:42" s="19" customFormat="1" hidden="1" x14ac:dyDescent="0.25">
      <c r="A584" s="468" t="s">
        <v>259</v>
      </c>
      <c r="B584" s="469"/>
      <c r="C584" s="469"/>
      <c r="D584" s="469"/>
      <c r="E584" s="469"/>
      <c r="F584" s="469"/>
      <c r="G584" s="469"/>
      <c r="H584" s="469"/>
      <c r="I584" s="469"/>
      <c r="J584" s="470"/>
      <c r="K584" s="195"/>
      <c r="L584" s="195"/>
      <c r="M584" s="195"/>
      <c r="N584" s="195"/>
      <c r="O584" s="195"/>
      <c r="P584" s="195"/>
      <c r="Q584" s="195"/>
      <c r="R584" s="195"/>
      <c r="S584" s="195"/>
      <c r="T584" s="195"/>
      <c r="U584" s="195"/>
      <c r="V584" s="195"/>
      <c r="W584" s="195"/>
      <c r="X584" s="195"/>
      <c r="Y584" s="195"/>
      <c r="Z584" s="195"/>
      <c r="AA584" s="195"/>
      <c r="AB584" s="195"/>
      <c r="AC584" s="195"/>
      <c r="AD584" s="195"/>
      <c r="AE584" s="195"/>
      <c r="AF584" s="195"/>
      <c r="AG584" s="195"/>
      <c r="AH584" s="195"/>
      <c r="AI584" s="195"/>
      <c r="AJ584" s="195"/>
      <c r="AK584" s="195"/>
      <c r="AL584" s="195"/>
      <c r="AM584" s="195"/>
      <c r="AN584" s="195"/>
      <c r="AO584" s="195"/>
      <c r="AP584" s="195"/>
    </row>
    <row r="585" spans="1:42" hidden="1" x14ac:dyDescent="0.25">
      <c r="A585" s="471" t="s">
        <v>337</v>
      </c>
      <c r="B585" s="472"/>
      <c r="C585" s="472"/>
      <c r="D585" s="472"/>
      <c r="E585" s="472"/>
      <c r="F585" s="472"/>
      <c r="G585" s="472"/>
      <c r="H585" s="472"/>
      <c r="I585" s="472"/>
      <c r="J585" s="473"/>
    </row>
    <row r="586" spans="1:42" hidden="1" x14ac:dyDescent="0.25">
      <c r="A586" s="523" t="s">
        <v>96</v>
      </c>
      <c r="B586" s="524"/>
      <c r="C586" s="524"/>
      <c r="D586" s="524"/>
      <c r="E586" s="524"/>
      <c r="F586" s="524"/>
      <c r="G586" s="524"/>
      <c r="H586" s="524"/>
      <c r="I586" s="524"/>
      <c r="J586" s="525"/>
    </row>
    <row r="587" spans="1:42" hidden="1" x14ac:dyDescent="0.25">
      <c r="A587" s="476" t="s">
        <v>334</v>
      </c>
      <c r="B587" s="477"/>
      <c r="C587" s="477"/>
      <c r="D587" s="477"/>
      <c r="E587" s="477"/>
      <c r="F587" s="477"/>
      <c r="G587" s="477"/>
      <c r="H587" s="477"/>
      <c r="I587" s="477"/>
      <c r="J587" s="486"/>
    </row>
    <row r="588" spans="1:42" ht="66" hidden="1" customHeight="1" x14ac:dyDescent="0.25">
      <c r="A588" s="167" t="s">
        <v>335</v>
      </c>
      <c r="B588" s="183">
        <f>SUM(B589:B592)</f>
        <v>0</v>
      </c>
      <c r="C588" s="183">
        <f>SUM(C589:C592)</f>
        <v>0</v>
      </c>
      <c r="D588" s="183" t="e">
        <f>C588/B588*100</f>
        <v>#DIV/0!</v>
      </c>
      <c r="E588" s="183">
        <f>SUM(E589:E592)</f>
        <v>0</v>
      </c>
      <c r="F588" s="183" t="e">
        <f>E588/B588*100</f>
        <v>#DIV/0!</v>
      </c>
      <c r="G588" s="183">
        <f>SUM(G589:G592)</f>
        <v>0</v>
      </c>
      <c r="H588" s="183" t="e">
        <f>G588/B588*100</f>
        <v>#DIV/0!</v>
      </c>
      <c r="I588" s="183">
        <f>B588-G588</f>
        <v>0</v>
      </c>
      <c r="J588" s="390"/>
    </row>
    <row r="589" spans="1:42" ht="19.5" hidden="1" x14ac:dyDescent="0.25">
      <c r="A589" s="58" t="s">
        <v>0</v>
      </c>
      <c r="B589" s="183">
        <v>0</v>
      </c>
      <c r="C589" s="183">
        <v>0</v>
      </c>
      <c r="D589" s="183">
        <v>0</v>
      </c>
      <c r="E589" s="183">
        <v>0</v>
      </c>
      <c r="F589" s="183">
        <v>0</v>
      </c>
      <c r="G589" s="183">
        <v>0</v>
      </c>
      <c r="H589" s="183">
        <v>0</v>
      </c>
      <c r="I589" s="183">
        <f>B589-G589</f>
        <v>0</v>
      </c>
      <c r="J589" s="391"/>
    </row>
    <row r="590" spans="1:42" ht="19.5" hidden="1" x14ac:dyDescent="0.25">
      <c r="A590" s="58" t="s">
        <v>1</v>
      </c>
      <c r="B590" s="183">
        <v>0</v>
      </c>
      <c r="C590" s="183">
        <v>0</v>
      </c>
      <c r="D590" s="183" t="e">
        <f>C590/B590*100</f>
        <v>#DIV/0!</v>
      </c>
      <c r="E590" s="183">
        <v>0</v>
      </c>
      <c r="F590" s="183" t="e">
        <f>E590/B590*100</f>
        <v>#DIV/0!</v>
      </c>
      <c r="G590" s="183">
        <v>0</v>
      </c>
      <c r="H590" s="183" t="e">
        <f>G590/B590*100</f>
        <v>#DIV/0!</v>
      </c>
      <c r="I590" s="183">
        <f>B590-G590</f>
        <v>0</v>
      </c>
      <c r="J590" s="391"/>
    </row>
    <row r="591" spans="1:42" hidden="1" x14ac:dyDescent="0.25">
      <c r="A591" s="60" t="s">
        <v>2</v>
      </c>
      <c r="B591" s="184">
        <v>0</v>
      </c>
      <c r="C591" s="184">
        <v>0</v>
      </c>
      <c r="D591" s="184">
        <v>0</v>
      </c>
      <c r="E591" s="184">
        <v>0</v>
      </c>
      <c r="F591" s="184">
        <v>0</v>
      </c>
      <c r="G591" s="184">
        <v>0</v>
      </c>
      <c r="H591" s="184">
        <v>0</v>
      </c>
      <c r="I591" s="184">
        <f>B591-G591</f>
        <v>0</v>
      </c>
      <c r="J591" s="391"/>
    </row>
    <row r="592" spans="1:42" ht="21.75" hidden="1" customHeight="1" x14ac:dyDescent="0.25">
      <c r="A592" s="60" t="s">
        <v>3</v>
      </c>
      <c r="B592" s="184">
        <v>0</v>
      </c>
      <c r="C592" s="184">
        <v>0</v>
      </c>
      <c r="D592" s="184">
        <v>0</v>
      </c>
      <c r="E592" s="184">
        <v>0</v>
      </c>
      <c r="F592" s="184">
        <v>0</v>
      </c>
      <c r="G592" s="184">
        <v>0</v>
      </c>
      <c r="H592" s="184">
        <v>0</v>
      </c>
      <c r="I592" s="184">
        <f>B592-G592</f>
        <v>0</v>
      </c>
      <c r="J592" s="392"/>
    </row>
    <row r="593" hidden="1" x14ac:dyDescent="0.3"/>
    <row r="594" hidden="1" x14ac:dyDescent="0.3"/>
    <row r="595" hidden="1" x14ac:dyDescent="0.3"/>
    <row r="596" hidden="1" x14ac:dyDescent="0.3"/>
    <row r="597" hidden="1" x14ac:dyDescent="0.3"/>
    <row r="598" hidden="1" x14ac:dyDescent="0.3"/>
    <row r="599" hidden="1" x14ac:dyDescent="0.3"/>
    <row r="600" hidden="1" x14ac:dyDescent="0.3"/>
    <row r="601" hidden="1" x14ac:dyDescent="0.3"/>
    <row r="602" hidden="1" x14ac:dyDescent="0.3"/>
    <row r="603" hidden="1" x14ac:dyDescent="0.3"/>
    <row r="604" hidden="1" x14ac:dyDescent="0.3"/>
  </sheetData>
  <mergeCells count="288">
    <mergeCell ref="A587:J587"/>
    <mergeCell ref="J588:J592"/>
    <mergeCell ref="A573:J573"/>
    <mergeCell ref="J574:J578"/>
    <mergeCell ref="J579:J583"/>
    <mergeCell ref="A584:J584"/>
    <mergeCell ref="A585:J585"/>
    <mergeCell ref="A586:J586"/>
    <mergeCell ref="A563:J563"/>
    <mergeCell ref="J564:J568"/>
    <mergeCell ref="A569:J569"/>
    <mergeCell ref="A570:J570"/>
    <mergeCell ref="A571:J571"/>
    <mergeCell ref="A572:J572"/>
    <mergeCell ref="J549:J553"/>
    <mergeCell ref="J554:J558"/>
    <mergeCell ref="A559:J559"/>
    <mergeCell ref="A560:J560"/>
    <mergeCell ref="A561:J561"/>
    <mergeCell ref="A562:J562"/>
    <mergeCell ref="J531:J535"/>
    <mergeCell ref="J536:J540"/>
    <mergeCell ref="J541:J545"/>
    <mergeCell ref="A546:J546"/>
    <mergeCell ref="A547:J547"/>
    <mergeCell ref="A548:J548"/>
    <mergeCell ref="A517:J517"/>
    <mergeCell ref="J518:J522"/>
    <mergeCell ref="J523:J527"/>
    <mergeCell ref="A528:J528"/>
    <mergeCell ref="A529:J529"/>
    <mergeCell ref="A530:J530"/>
    <mergeCell ref="A499:J499"/>
    <mergeCell ref="J500:J504"/>
    <mergeCell ref="J505:J509"/>
    <mergeCell ref="J510:J514"/>
    <mergeCell ref="A515:J515"/>
    <mergeCell ref="A516:J516"/>
    <mergeCell ref="A489:J489"/>
    <mergeCell ref="J490:J494"/>
    <mergeCell ref="A495:J495"/>
    <mergeCell ref="A496:J496"/>
    <mergeCell ref="A497:J497"/>
    <mergeCell ref="A498:J498"/>
    <mergeCell ref="A479:J479"/>
    <mergeCell ref="A480:J480"/>
    <mergeCell ref="J481:J485"/>
    <mergeCell ref="A486:J486"/>
    <mergeCell ref="A487:J487"/>
    <mergeCell ref="A488:J488"/>
    <mergeCell ref="A465:J465"/>
    <mergeCell ref="J466:J470"/>
    <mergeCell ref="J471:J475"/>
    <mergeCell ref="A476:J476"/>
    <mergeCell ref="A477:J477"/>
    <mergeCell ref="A478:J478"/>
    <mergeCell ref="A455:J455"/>
    <mergeCell ref="J456:J460"/>
    <mergeCell ref="A461:J461"/>
    <mergeCell ref="A462:J462"/>
    <mergeCell ref="A463:J463"/>
    <mergeCell ref="A464:J464"/>
    <mergeCell ref="A445:J445"/>
    <mergeCell ref="J446:J450"/>
    <mergeCell ref="A451:J451"/>
    <mergeCell ref="A452:J452"/>
    <mergeCell ref="A453:J453"/>
    <mergeCell ref="A454:J454"/>
    <mergeCell ref="J431:J435"/>
    <mergeCell ref="J436:J440"/>
    <mergeCell ref="A441:J441"/>
    <mergeCell ref="A442:J442"/>
    <mergeCell ref="A443:J443"/>
    <mergeCell ref="A444:J444"/>
    <mergeCell ref="A417:J417"/>
    <mergeCell ref="A418:J418"/>
    <mergeCell ref="A419:J419"/>
    <mergeCell ref="A420:J420"/>
    <mergeCell ref="J421:J425"/>
    <mergeCell ref="J426:J430"/>
    <mergeCell ref="J403:J407"/>
    <mergeCell ref="A408:J408"/>
    <mergeCell ref="A409:J409"/>
    <mergeCell ref="A410:J410"/>
    <mergeCell ref="J411:J415"/>
    <mergeCell ref="A416:J416"/>
    <mergeCell ref="J385:J389"/>
    <mergeCell ref="J390:J394"/>
    <mergeCell ref="A395:J395"/>
    <mergeCell ref="A396:J396"/>
    <mergeCell ref="A397:J397"/>
    <mergeCell ref="J398:J402"/>
    <mergeCell ref="J355:J359"/>
    <mergeCell ref="J360:J364"/>
    <mergeCell ref="J365:J369"/>
    <mergeCell ref="J370:J374"/>
    <mergeCell ref="J375:J379"/>
    <mergeCell ref="J380:J384"/>
    <mergeCell ref="J345:J349"/>
    <mergeCell ref="A350:J350"/>
    <mergeCell ref="A351:J351"/>
    <mergeCell ref="A352:J352"/>
    <mergeCell ref="A353:J353"/>
    <mergeCell ref="A354:J354"/>
    <mergeCell ref="J335:J339"/>
    <mergeCell ref="A340:J340"/>
    <mergeCell ref="A341:J341"/>
    <mergeCell ref="A342:J342"/>
    <mergeCell ref="A343:J343"/>
    <mergeCell ref="A344:J344"/>
    <mergeCell ref="J325:J329"/>
    <mergeCell ref="A330:J330"/>
    <mergeCell ref="A331:J331"/>
    <mergeCell ref="A332:J332"/>
    <mergeCell ref="A333:J333"/>
    <mergeCell ref="A334:J334"/>
    <mergeCell ref="A315:J315"/>
    <mergeCell ref="J316:J320"/>
    <mergeCell ref="A321:J321"/>
    <mergeCell ref="A322:J322"/>
    <mergeCell ref="A323:J323"/>
    <mergeCell ref="A324:J324"/>
    <mergeCell ref="J293:J297"/>
    <mergeCell ref="J298:J302"/>
    <mergeCell ref="J303:J307"/>
    <mergeCell ref="J308:J312"/>
    <mergeCell ref="A313:J313"/>
    <mergeCell ref="A314:J314"/>
    <mergeCell ref="J267:J271"/>
    <mergeCell ref="A272:J272"/>
    <mergeCell ref="J273:J277"/>
    <mergeCell ref="J278:J282"/>
    <mergeCell ref="J283:J287"/>
    <mergeCell ref="J288:J292"/>
    <mergeCell ref="J257:J261"/>
    <mergeCell ref="A262:J262"/>
    <mergeCell ref="A263:J263"/>
    <mergeCell ref="A264:J264"/>
    <mergeCell ref="A265:J265"/>
    <mergeCell ref="A266:J266"/>
    <mergeCell ref="J248:J251"/>
    <mergeCell ref="A252:J252"/>
    <mergeCell ref="A253:J253"/>
    <mergeCell ref="A254:J254"/>
    <mergeCell ref="A255:J255"/>
    <mergeCell ref="A256:J256"/>
    <mergeCell ref="A242:J242"/>
    <mergeCell ref="A243:J243"/>
    <mergeCell ref="A244:J244"/>
    <mergeCell ref="A245:J245"/>
    <mergeCell ref="A246:J246"/>
    <mergeCell ref="A247:J247"/>
    <mergeCell ref="A232:J232"/>
    <mergeCell ref="A233:J233"/>
    <mergeCell ref="J234:J238"/>
    <mergeCell ref="A239:J239"/>
    <mergeCell ref="A240:J240"/>
    <mergeCell ref="A241:J241"/>
    <mergeCell ref="A226:J226"/>
    <mergeCell ref="A227:J227"/>
    <mergeCell ref="A228:J228"/>
    <mergeCell ref="A229:J229"/>
    <mergeCell ref="A230:J230"/>
    <mergeCell ref="A231:J231"/>
    <mergeCell ref="A216:J216"/>
    <mergeCell ref="J217:J221"/>
    <mergeCell ref="A222:J222"/>
    <mergeCell ref="A223:J223"/>
    <mergeCell ref="A224:J224"/>
    <mergeCell ref="A225:J225"/>
    <mergeCell ref="J198:J202"/>
    <mergeCell ref="J203:J207"/>
    <mergeCell ref="J208:J212"/>
    <mergeCell ref="A213:J213"/>
    <mergeCell ref="A214:J214"/>
    <mergeCell ref="A215:J215"/>
    <mergeCell ref="A188:J188"/>
    <mergeCell ref="A189:J189"/>
    <mergeCell ref="A190:J190"/>
    <mergeCell ref="A191:J191"/>
    <mergeCell ref="J192:J196"/>
    <mergeCell ref="A197:J197"/>
    <mergeCell ref="A174:J174"/>
    <mergeCell ref="J175:J183"/>
    <mergeCell ref="A184:J184"/>
    <mergeCell ref="A185:J185"/>
    <mergeCell ref="A186:J186"/>
    <mergeCell ref="A187:J187"/>
    <mergeCell ref="A164:J164"/>
    <mergeCell ref="A165:J165"/>
    <mergeCell ref="A166:J166"/>
    <mergeCell ref="J167:J171"/>
    <mergeCell ref="A172:J172"/>
    <mergeCell ref="A173:J173"/>
    <mergeCell ref="A153:J153"/>
    <mergeCell ref="A154:J154"/>
    <mergeCell ref="A155:J155"/>
    <mergeCell ref="A156:J156"/>
    <mergeCell ref="A157:J157"/>
    <mergeCell ref="J158:J162"/>
    <mergeCell ref="A131:J131"/>
    <mergeCell ref="J132:J136"/>
    <mergeCell ref="A137:J137"/>
    <mergeCell ref="J138:J142"/>
    <mergeCell ref="J143:J147"/>
    <mergeCell ref="J148:J152"/>
    <mergeCell ref="J121:J125"/>
    <mergeCell ref="A126:J126"/>
    <mergeCell ref="A127:J127"/>
    <mergeCell ref="A128:J128"/>
    <mergeCell ref="A129:J129"/>
    <mergeCell ref="A130:J130"/>
    <mergeCell ref="A115:J115"/>
    <mergeCell ref="A116:J116"/>
    <mergeCell ref="A117:J117"/>
    <mergeCell ref="A118:J118"/>
    <mergeCell ref="A119:J119"/>
    <mergeCell ref="A120:J120"/>
    <mergeCell ref="J107:J110"/>
    <mergeCell ref="L107:L110"/>
    <mergeCell ref="A111:J111"/>
    <mergeCell ref="A112:J112"/>
    <mergeCell ref="A113:J113"/>
    <mergeCell ref="A114:J114"/>
    <mergeCell ref="A101:J101"/>
    <mergeCell ref="A102:J102"/>
    <mergeCell ref="A103:J103"/>
    <mergeCell ref="A104:J104"/>
    <mergeCell ref="A105:J105"/>
    <mergeCell ref="A106:J106"/>
    <mergeCell ref="A91:J91"/>
    <mergeCell ref="A92:J92"/>
    <mergeCell ref="A93:J93"/>
    <mergeCell ref="J94:J98"/>
    <mergeCell ref="A99:J99"/>
    <mergeCell ref="A100:J100"/>
    <mergeCell ref="K81:K85"/>
    <mergeCell ref="A86:J86"/>
    <mergeCell ref="A87:J87"/>
    <mergeCell ref="A88:J88"/>
    <mergeCell ref="A89:J89"/>
    <mergeCell ref="A90:J90"/>
    <mergeCell ref="A76:J76"/>
    <mergeCell ref="A77:J77"/>
    <mergeCell ref="A78:J78"/>
    <mergeCell ref="A79:J79"/>
    <mergeCell ref="A80:J80"/>
    <mergeCell ref="J81:J85"/>
    <mergeCell ref="A66:J66"/>
    <mergeCell ref="A67:J67"/>
    <mergeCell ref="J68:J72"/>
    <mergeCell ref="A73:J73"/>
    <mergeCell ref="A74:J74"/>
    <mergeCell ref="A75:J75"/>
    <mergeCell ref="A47:J47"/>
    <mergeCell ref="J48:J52"/>
    <mergeCell ref="J54:J58"/>
    <mergeCell ref="J59:J63"/>
    <mergeCell ref="A64:J64"/>
    <mergeCell ref="A65:J65"/>
    <mergeCell ref="A41:J41"/>
    <mergeCell ref="A42:J42"/>
    <mergeCell ref="A43:J43"/>
    <mergeCell ref="A44:J44"/>
    <mergeCell ref="A45:J45"/>
    <mergeCell ref="A46:J46"/>
    <mergeCell ref="A31:J31"/>
    <mergeCell ref="A32:J32"/>
    <mergeCell ref="A33:J33"/>
    <mergeCell ref="A34:J34"/>
    <mergeCell ref="A35:J35"/>
    <mergeCell ref="J36:J40"/>
    <mergeCell ref="J4:J5"/>
    <mergeCell ref="J7:J28"/>
    <mergeCell ref="B10:F10"/>
    <mergeCell ref="H10:I10"/>
    <mergeCell ref="A29:J29"/>
    <mergeCell ref="A30:J30"/>
    <mergeCell ref="A1:J1"/>
    <mergeCell ref="A4:A5"/>
    <mergeCell ref="B4:B5"/>
    <mergeCell ref="C4:C5"/>
    <mergeCell ref="D4:D5"/>
    <mergeCell ref="E4:E5"/>
    <mergeCell ref="F4:F5"/>
    <mergeCell ref="G4:G5"/>
    <mergeCell ref="H4:H5"/>
    <mergeCell ref="I4:I5"/>
  </mergeCells>
  <printOptions horizontalCentered="1"/>
  <pageMargins left="0.19685039370078741" right="0.19685039370078741" top="0.39370078740157483" bottom="0.19685039370078741" header="0" footer="0"/>
  <pageSetup paperSize="9" scale="45" fitToHeight="20" orientation="landscape" r:id="rId1"/>
  <rowBreaks count="13" manualBreakCount="13">
    <brk id="40" max="9" man="1"/>
    <brk id="72" max="9" man="1"/>
    <brk id="118" max="9" man="1"/>
    <brk id="184" max="9" man="1"/>
    <brk id="212" max="9" man="1"/>
    <brk id="261" max="9" man="1"/>
    <brk id="329" max="9" man="1"/>
    <brk id="394" max="9" man="1"/>
    <brk id="430" max="9" man="1"/>
    <brk id="460" max="9" man="1"/>
    <brk id="485" max="9" man="1"/>
    <brk id="514" max="9" man="1"/>
    <brk id="558"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482"/>
  <sheetViews>
    <sheetView view="pageBreakPreview" zoomScale="85" zoomScaleNormal="85" zoomScaleSheetLayoutView="85" workbookViewId="0">
      <pane xSplit="1" ySplit="7" topLeftCell="B8" activePane="bottomRight" state="frozen"/>
      <selection pane="topRight" activeCell="B1" sqref="B1"/>
      <selection pane="bottomLeft" activeCell="A9" sqref="A9"/>
      <selection pane="bottomRight" activeCell="D9" sqref="D9"/>
    </sheetView>
  </sheetViews>
  <sheetFormatPr defaultRowHeight="18.75" x14ac:dyDescent="0.3"/>
  <cols>
    <col min="1" max="1" width="46.7109375" style="56" customWidth="1"/>
    <col min="2" max="2" width="21.42578125" style="81" customWidth="1"/>
    <col min="3" max="3" width="18" style="81" customWidth="1"/>
    <col min="4" max="9" width="21.42578125" style="81" customWidth="1"/>
    <col min="10" max="10" width="101.42578125" style="129" customWidth="1"/>
    <col min="11" max="11" width="37.5703125" style="2" customWidth="1"/>
    <col min="12" max="12" width="24.5703125" style="2" customWidth="1"/>
    <col min="13" max="16384" width="9.140625" style="2"/>
  </cols>
  <sheetData>
    <row r="2" spans="1:12" s="3" customFormat="1" ht="22.5" x14ac:dyDescent="0.35">
      <c r="A2" s="465" t="s">
        <v>307</v>
      </c>
      <c r="B2" s="465"/>
      <c r="C2" s="465"/>
      <c r="D2" s="465"/>
      <c r="E2" s="465"/>
      <c r="F2" s="465"/>
      <c r="G2" s="465"/>
      <c r="H2" s="465"/>
      <c r="I2" s="465"/>
      <c r="J2" s="465"/>
      <c r="K2" s="11"/>
    </row>
    <row r="3" spans="1:12" s="3" customFormat="1" ht="21" x14ac:dyDescent="0.35">
      <c r="A3" s="55"/>
      <c r="B3" s="82"/>
      <c r="C3" s="82"/>
      <c r="D3" s="82"/>
      <c r="E3" s="82"/>
      <c r="F3" s="82"/>
      <c r="G3" s="82"/>
      <c r="H3" s="82"/>
      <c r="I3" s="82"/>
      <c r="J3" s="124"/>
      <c r="K3" s="11"/>
    </row>
    <row r="4" spans="1:12" s="115" customFormat="1" ht="23.25" x14ac:dyDescent="0.35">
      <c r="A4" s="111"/>
      <c r="B4" s="112"/>
      <c r="C4" s="112"/>
      <c r="D4" s="112"/>
      <c r="E4" s="112"/>
      <c r="F4" s="112"/>
      <c r="G4" s="112"/>
      <c r="H4" s="112"/>
      <c r="I4" s="112"/>
      <c r="J4" s="125" t="s">
        <v>6</v>
      </c>
      <c r="K4" s="113" t="s">
        <v>140</v>
      </c>
      <c r="L4" s="114" t="s">
        <v>9</v>
      </c>
    </row>
    <row r="5" spans="1:12" ht="67.5" customHeight="1" x14ac:dyDescent="0.25">
      <c r="A5" s="466" t="s">
        <v>89</v>
      </c>
      <c r="B5" s="588" t="s">
        <v>221</v>
      </c>
      <c r="C5" s="588" t="s">
        <v>4</v>
      </c>
      <c r="D5" s="588" t="s">
        <v>92</v>
      </c>
      <c r="E5" s="588" t="s">
        <v>23</v>
      </c>
      <c r="F5" s="588" t="s">
        <v>93</v>
      </c>
      <c r="G5" s="588" t="s">
        <v>24</v>
      </c>
      <c r="H5" s="588" t="s">
        <v>94</v>
      </c>
      <c r="I5" s="588" t="s">
        <v>25</v>
      </c>
      <c r="J5" s="594" t="s">
        <v>7</v>
      </c>
      <c r="K5" s="596" t="s">
        <v>220</v>
      </c>
      <c r="L5" s="51" t="s">
        <v>90</v>
      </c>
    </row>
    <row r="6" spans="1:12" ht="45.75" customHeight="1" x14ac:dyDescent="0.25">
      <c r="A6" s="467"/>
      <c r="B6" s="589"/>
      <c r="C6" s="589"/>
      <c r="D6" s="589"/>
      <c r="E6" s="589"/>
      <c r="F6" s="589"/>
      <c r="G6" s="589"/>
      <c r="H6" s="589"/>
      <c r="I6" s="589"/>
      <c r="J6" s="595"/>
      <c r="K6" s="596"/>
      <c r="L6" s="88" t="s">
        <v>91</v>
      </c>
    </row>
    <row r="7" spans="1:12" s="87" customFormat="1" x14ac:dyDescent="0.25">
      <c r="A7" s="85">
        <v>1</v>
      </c>
      <c r="B7" s="86">
        <v>2</v>
      </c>
      <c r="C7" s="86">
        <v>3</v>
      </c>
      <c r="D7" s="86">
        <v>4</v>
      </c>
      <c r="E7" s="86">
        <v>5</v>
      </c>
      <c r="F7" s="86">
        <v>6</v>
      </c>
      <c r="G7" s="86">
        <v>7</v>
      </c>
      <c r="H7" s="86">
        <v>8</v>
      </c>
      <c r="I7" s="86">
        <v>9</v>
      </c>
      <c r="J7" s="126">
        <v>10</v>
      </c>
      <c r="K7" s="123">
        <f>B9+B10</f>
        <v>6402288.1630000006</v>
      </c>
    </row>
    <row r="8" spans="1:12" s="8" customFormat="1" x14ac:dyDescent="0.25">
      <c r="A8" s="102" t="s">
        <v>251</v>
      </c>
      <c r="B8" s="59">
        <f>SUM(B9:B13)</f>
        <v>6683568.9630000005</v>
      </c>
      <c r="C8" s="59">
        <f>SUM(C9:C13)</f>
        <v>3748287.0359299993</v>
      </c>
      <c r="D8" s="59">
        <f>C8/B8*100</f>
        <v>56.082118052202091</v>
      </c>
      <c r="E8" s="59">
        <f>SUM(E9:E13)</f>
        <v>3730464.1359299994</v>
      </c>
      <c r="F8" s="59">
        <f>E8/B8*100</f>
        <v>55.815450645930575</v>
      </c>
      <c r="G8" s="59">
        <f>SUM(G9:G13)</f>
        <v>3443524.5359299998</v>
      </c>
      <c r="H8" s="59">
        <f>(G8-G11)/B8*100</f>
        <v>51.522241410139237</v>
      </c>
      <c r="I8" s="59">
        <f>B8-G8</f>
        <v>3240044.4270700007</v>
      </c>
      <c r="J8" s="568" t="s">
        <v>144</v>
      </c>
    </row>
    <row r="9" spans="1:12" s="9" customFormat="1" ht="19.5" x14ac:dyDescent="0.25">
      <c r="A9" s="74" t="s">
        <v>5</v>
      </c>
      <c r="B9" s="59">
        <f>B16+B21</f>
        <v>709834.85600000003</v>
      </c>
      <c r="C9" s="59">
        <f>C16+C21</f>
        <v>536804.9</v>
      </c>
      <c r="D9" s="59">
        <f>C9/B9*100</f>
        <v>75.623913852999067</v>
      </c>
      <c r="E9" s="59">
        <f>E16+E21</f>
        <v>537804.9</v>
      </c>
      <c r="F9" s="59">
        <f>E9/B9*100</f>
        <v>75.764791691209936</v>
      </c>
      <c r="G9" s="59">
        <f>G16+G21</f>
        <v>536804.9</v>
      </c>
      <c r="H9" s="59">
        <f>G9/B9*100</f>
        <v>75.623913852999067</v>
      </c>
      <c r="I9" s="59">
        <f>B9-G9</f>
        <v>173029.95600000001</v>
      </c>
      <c r="J9" s="569"/>
      <c r="K9" s="9" t="s">
        <v>108</v>
      </c>
    </row>
    <row r="10" spans="1:12" s="9" customFormat="1" ht="19.5" x14ac:dyDescent="0.25">
      <c r="A10" s="74" t="s">
        <v>1</v>
      </c>
      <c r="B10" s="59">
        <f>B17+B22</f>
        <v>5692453.307000001</v>
      </c>
      <c r="C10" s="59">
        <f>C17+C22</f>
        <v>3079653.8669499992</v>
      </c>
      <c r="D10" s="59">
        <f>C10/B10*100</f>
        <v>54.100643445998116</v>
      </c>
      <c r="E10" s="59">
        <f>E17+E22</f>
        <v>3062602.4669499993</v>
      </c>
      <c r="F10" s="59">
        <f>E10/B10*100</f>
        <v>53.801099486998375</v>
      </c>
      <c r="G10" s="59">
        <f>G17+G22</f>
        <v>2789045.8669499997</v>
      </c>
      <c r="H10" s="59">
        <f>G10/B10*100</f>
        <v>48.995498364831811</v>
      </c>
      <c r="I10" s="59">
        <f>B10-G10</f>
        <v>2903407.4400500013</v>
      </c>
      <c r="J10" s="569"/>
      <c r="K10" s="9" t="s">
        <v>109</v>
      </c>
    </row>
    <row r="11" spans="1:12" s="9" customFormat="1" hidden="1" x14ac:dyDescent="0.25">
      <c r="A11" s="116" t="s">
        <v>110</v>
      </c>
      <c r="B11" s="441"/>
      <c r="C11" s="442"/>
      <c r="D11" s="442"/>
      <c r="E11" s="442"/>
      <c r="F11" s="443"/>
      <c r="G11" s="57"/>
      <c r="H11" s="441"/>
      <c r="I11" s="443"/>
      <c r="J11" s="569"/>
    </row>
    <row r="12" spans="1:12" s="8" customFormat="1" x14ac:dyDescent="0.25">
      <c r="A12" s="117" t="s">
        <v>2</v>
      </c>
      <c r="B12" s="57">
        <f>B18+B23</f>
        <v>218272.6</v>
      </c>
      <c r="C12" s="57">
        <f>C18+C23</f>
        <v>83889.168980000002</v>
      </c>
      <c r="D12" s="57">
        <f>C12/B12*100</f>
        <v>38.433211030610352</v>
      </c>
      <c r="E12" s="57">
        <f>E18+E23</f>
        <v>82117.668980000002</v>
      </c>
      <c r="F12" s="57">
        <f>E12/B12*100</f>
        <v>37.62161122376331</v>
      </c>
      <c r="G12" s="57">
        <f>G18+G23</f>
        <v>69734.668980000002</v>
      </c>
      <c r="H12" s="57">
        <f>G12/B12*100</f>
        <v>31.948430073220369</v>
      </c>
      <c r="I12" s="57">
        <f>B12-G12</f>
        <v>148537.93102000002</v>
      </c>
      <c r="J12" s="569"/>
    </row>
    <row r="13" spans="1:12" s="8" customFormat="1" x14ac:dyDescent="0.25">
      <c r="A13" s="117" t="s">
        <v>3</v>
      </c>
      <c r="B13" s="57">
        <f>B19+B24</f>
        <v>63008.2</v>
      </c>
      <c r="C13" s="57">
        <f>C19+C24</f>
        <v>47939.1</v>
      </c>
      <c r="D13" s="57">
        <f>C13/B13*100</f>
        <v>76.08390653914887</v>
      </c>
      <c r="E13" s="57">
        <f>E19+E24</f>
        <v>47939.1</v>
      </c>
      <c r="F13" s="57">
        <f>E13/B13*100</f>
        <v>76.08390653914887</v>
      </c>
      <c r="G13" s="57">
        <f>G19+G24</f>
        <v>47939.1</v>
      </c>
      <c r="H13" s="57">
        <f>G13/B13*100</f>
        <v>76.08390653914887</v>
      </c>
      <c r="I13" s="57">
        <f>B13-G13</f>
        <v>15069.099999999999</v>
      </c>
      <c r="J13" s="569"/>
    </row>
    <row r="14" spans="1:12" x14ac:dyDescent="0.25">
      <c r="A14" s="63" t="s">
        <v>38</v>
      </c>
      <c r="B14" s="103"/>
      <c r="C14" s="57"/>
      <c r="D14" s="57"/>
      <c r="E14" s="57"/>
      <c r="F14" s="57"/>
      <c r="G14" s="57"/>
      <c r="H14" s="57"/>
      <c r="I14" s="57"/>
      <c r="J14" s="569"/>
    </row>
    <row r="15" spans="1:12" x14ac:dyDescent="0.25">
      <c r="A15" s="98" t="s">
        <v>39</v>
      </c>
      <c r="B15" s="59">
        <f>SUM(B16:B19)</f>
        <v>1300341.8</v>
      </c>
      <c r="C15" s="59">
        <f>SUM(C16:C19)</f>
        <v>443802</v>
      </c>
      <c r="D15" s="59">
        <f>C15/B15*100</f>
        <v>34.129641914149033</v>
      </c>
      <c r="E15" s="59">
        <f>SUM(E16:E19)</f>
        <v>435663.6</v>
      </c>
      <c r="F15" s="59">
        <f>E15/B15*100</f>
        <v>33.503775699589134</v>
      </c>
      <c r="G15" s="59">
        <f>SUM(G16:G19)</f>
        <v>433866.4</v>
      </c>
      <c r="H15" s="59">
        <f>G15/B15*100</f>
        <v>33.365565884292884</v>
      </c>
      <c r="I15" s="59">
        <f>B15-G15</f>
        <v>866475.4</v>
      </c>
      <c r="J15" s="569"/>
      <c r="K15" s="120" t="s">
        <v>137</v>
      </c>
      <c r="L15" s="121">
        <f>L16+L17</f>
        <v>185134.163</v>
      </c>
    </row>
    <row r="16" spans="1:12" s="1" customFormat="1" ht="19.5" x14ac:dyDescent="0.25">
      <c r="A16" s="61" t="s">
        <v>0</v>
      </c>
      <c r="B16" s="130">
        <f>B51+B84+B92+B107+B122+B188+B386</f>
        <v>315417.2</v>
      </c>
      <c r="C16" s="130">
        <f>C51+C84+C92+C107+C122+C188+C386</f>
        <v>142413.70000000001</v>
      </c>
      <c r="D16" s="130">
        <v>0</v>
      </c>
      <c r="E16" s="130">
        <f>E51+E84+E92+E107+E122+E188+E386</f>
        <v>143413.70000000001</v>
      </c>
      <c r="F16" s="130">
        <v>0</v>
      </c>
      <c r="G16" s="130">
        <f>G51+G84+G92+G107+G122+G188+G386</f>
        <v>142413.70000000001</v>
      </c>
      <c r="H16" s="130">
        <v>0</v>
      </c>
      <c r="I16" s="130">
        <f>I51+I84+I92+I107+I122+I188+I386</f>
        <v>173003.5</v>
      </c>
      <c r="J16" s="569"/>
      <c r="K16" s="122" t="s">
        <v>138</v>
      </c>
      <c r="L16" s="121">
        <f>B101+B203+B280+B395+B454+B459</f>
        <v>36.655999999999999</v>
      </c>
    </row>
    <row r="17" spans="1:12" s="1" customFormat="1" ht="19.5" x14ac:dyDescent="0.25">
      <c r="A17" s="61" t="s">
        <v>1</v>
      </c>
      <c r="B17" s="130">
        <f t="shared" ref="B17:C19" si="0">B52+B85+B93+B108+B123+B132+B189+B387</f>
        <v>926324</v>
      </c>
      <c r="C17" s="130">
        <f t="shared" si="0"/>
        <v>284956</v>
      </c>
      <c r="D17" s="130">
        <f>C17/B17*100</f>
        <v>30.762022791161627</v>
      </c>
      <c r="E17" s="130">
        <f>E52+E85+E93+E108+E123+E132+E189+E387</f>
        <v>275848.59999999998</v>
      </c>
      <c r="F17" s="130">
        <f>E17/B17*100</f>
        <v>29.778846278407983</v>
      </c>
      <c r="G17" s="130">
        <f>G52+G85+G93+G108+G123+G132+G189+G387</f>
        <v>275099.2</v>
      </c>
      <c r="H17" s="130">
        <f>G17/B17*100</f>
        <v>29.697945859116249</v>
      </c>
      <c r="I17" s="130">
        <f t="shared" ref="I17:I24" si="1">B17-G17</f>
        <v>651224.80000000005</v>
      </c>
      <c r="J17" s="569"/>
      <c r="K17" s="122" t="s">
        <v>139</v>
      </c>
      <c r="L17" s="121">
        <f>B102+B204+B281+B396+B455+B460</f>
        <v>185097.50700000001</v>
      </c>
    </row>
    <row r="18" spans="1:12" x14ac:dyDescent="0.25">
      <c r="A18" s="62" t="s">
        <v>2</v>
      </c>
      <c r="B18" s="130">
        <f t="shared" si="0"/>
        <v>58600.6</v>
      </c>
      <c r="C18" s="130">
        <f t="shared" si="0"/>
        <v>16432.3</v>
      </c>
      <c r="D18" s="131">
        <f>C18/B18*100</f>
        <v>28.04118046572902</v>
      </c>
      <c r="E18" s="130">
        <f>E53+E86+E94+E109+E124+E133+E190+E388</f>
        <v>16401.3</v>
      </c>
      <c r="F18" s="131">
        <f>E18/B18*100</f>
        <v>27.988279983481394</v>
      </c>
      <c r="G18" s="130">
        <f>G53+G86+G94+G109+G124+G133+G190+G388</f>
        <v>16353.5</v>
      </c>
      <c r="H18" s="131">
        <f>G18/B18*100</f>
        <v>27.906710852789907</v>
      </c>
      <c r="I18" s="131">
        <f t="shared" si="1"/>
        <v>42247.1</v>
      </c>
      <c r="J18" s="569"/>
    </row>
    <row r="19" spans="1:12" x14ac:dyDescent="0.25">
      <c r="A19" s="60" t="s">
        <v>3</v>
      </c>
      <c r="B19" s="130">
        <f t="shared" si="0"/>
        <v>0</v>
      </c>
      <c r="C19" s="130">
        <f t="shared" si="0"/>
        <v>0</v>
      </c>
      <c r="D19" s="131">
        <v>0</v>
      </c>
      <c r="E19" s="130">
        <f>E54+E87+E95+E110+E125+E134+E191+E389</f>
        <v>0</v>
      </c>
      <c r="F19" s="131">
        <v>0</v>
      </c>
      <c r="G19" s="130">
        <f>G54+G87+G95+G110+G125+G134+G191+G389</f>
        <v>0</v>
      </c>
      <c r="H19" s="131">
        <v>0</v>
      </c>
      <c r="I19" s="131">
        <f t="shared" si="1"/>
        <v>0</v>
      </c>
      <c r="J19" s="569"/>
    </row>
    <row r="20" spans="1:12" x14ac:dyDescent="0.25">
      <c r="A20" s="17" t="s">
        <v>40</v>
      </c>
      <c r="B20" s="59">
        <f>SUM(B21:B24)</f>
        <v>5383227.1630000016</v>
      </c>
      <c r="C20" s="59">
        <f>SUM(C21:C24)</f>
        <v>3304485.0359299993</v>
      </c>
      <c r="D20" s="59">
        <f>C20/B20*100</f>
        <v>61.384833592800746</v>
      </c>
      <c r="E20" s="59">
        <f>SUM(E21:E24)</f>
        <v>3294800.5359299993</v>
      </c>
      <c r="F20" s="59">
        <f>E20/B20*100</f>
        <v>61.204932211960575</v>
      </c>
      <c r="G20" s="59">
        <f>SUM(G21:G24)</f>
        <v>3009658.1359299999</v>
      </c>
      <c r="H20" s="59">
        <f>G20/B20*100</f>
        <v>55.908064898616637</v>
      </c>
      <c r="I20" s="59">
        <f>B20-G20</f>
        <v>2373569.0270700017</v>
      </c>
      <c r="J20" s="569"/>
    </row>
    <row r="21" spans="1:12" s="1" customFormat="1" ht="19.5" x14ac:dyDescent="0.25">
      <c r="A21" s="61" t="s">
        <v>0</v>
      </c>
      <c r="B21" s="130">
        <f>+B33+B56+B69+B112+B149+B158+B173+B183+B193+B198+B203+B213+B222+B242+B252+B257+B262+B267+B272+B280+B296+B306+B311+B316+B321+B331+B341+B351+B361+B371+B376+B395+B405+B410+B415+B423+B428+B436+B441+B446+B454+B459+B469+B479</f>
        <v>394417.65600000002</v>
      </c>
      <c r="C21" s="130">
        <f t="shared" ref="B21:C24" si="2">+C33+C56+C69+C112+C149+C158+C173+C183+C193+C198+C203+C213+C222+C242+C252+C257+C262+C267+C272+C280+C296+C306+C311+C316+C321+C331+C341+C351+C361+C371+C376+C395+C405+C410+C415+C423+C428+C436+C441+C446+C454+C459+C469+C479</f>
        <v>394391.2</v>
      </c>
      <c r="D21" s="130">
        <f>C21/B21*100</f>
        <v>99.993292389527312</v>
      </c>
      <c r="E21" s="130">
        <f>+E33+E56+E69+E112+E149+E158+E173+E183+E193+E198+E203+E213+E222+E242+E252+E257+E262+E267+E272+E280+E296+E306+E311+E316+E321+E331+E341+E351+E361+E371+E376+E395+E405+E410+E415+E423+E428+E436+E441+E446+E454+E459+E469+E479</f>
        <v>394391.2</v>
      </c>
      <c r="F21" s="130">
        <f>E21/B21*100</f>
        <v>99.993292389527312</v>
      </c>
      <c r="G21" s="130">
        <f>+G33+G56+G69+G112+G149+G158+G173+G183+G193+G198+G203+G213+G222+G242+G252+G257+G262+G267+G272+G280+G296+G306+G311+G316+G321+G331+G341+G351+G361+G371+G376+G395+G405+G410+G415+G423+G428+G436+G441+G446+G454+G459+G469+G479</f>
        <v>394391.2</v>
      </c>
      <c r="H21" s="130">
        <f>G21/B21*100</f>
        <v>99.993292389527312</v>
      </c>
      <c r="I21" s="130">
        <f t="shared" si="1"/>
        <v>26.456000000005588</v>
      </c>
      <c r="J21" s="569"/>
    </row>
    <row r="22" spans="1:12" s="1" customFormat="1" ht="19.5" x14ac:dyDescent="0.25">
      <c r="A22" s="61" t="s">
        <v>1</v>
      </c>
      <c r="B22" s="130">
        <f t="shared" si="2"/>
        <v>4766129.307000001</v>
      </c>
      <c r="C22" s="130">
        <f t="shared" si="2"/>
        <v>2794697.8669499992</v>
      </c>
      <c r="D22" s="130">
        <f>C22/B22*100</f>
        <v>58.636635452702343</v>
      </c>
      <c r="E22" s="130">
        <f>+E34+E57+E70+E113+E150+E159+E174+E184+E194+E199+E204+E214+E223+E243+E253+E258+E263+E268+E273+E281+E297+E307+E312+E317+E322+E332+E342+E352+E362+E372+E377+E396+E406+E411+E416+E424+E429+E437+E442+E447+E455+E460+E470+E480</f>
        <v>2786753.8669499992</v>
      </c>
      <c r="F22" s="130">
        <f>E22/B22*100</f>
        <v>58.469959320178354</v>
      </c>
      <c r="G22" s="130">
        <f>+G34+G57+G70+G113+G150+G159+G174+G184+G194+G199+G204+G214+G223+G243+G253+G258+G263+G268+G273+G281+G297+G307+G312+G317+G322+G332+G342+G352+G362+G372+G377+G396+G406+G411+G416+G424+G429+G437+G442+G447+G455+G460+G470+G480</f>
        <v>2513946.6669499995</v>
      </c>
      <c r="H22" s="130">
        <f>G22/B22*100</f>
        <v>52.746086079909183</v>
      </c>
      <c r="I22" s="130">
        <f t="shared" si="1"/>
        <v>2252182.6400500014</v>
      </c>
      <c r="J22" s="569"/>
    </row>
    <row r="23" spans="1:12" x14ac:dyDescent="0.25">
      <c r="A23" s="62" t="s">
        <v>2</v>
      </c>
      <c r="B23" s="130">
        <f t="shared" si="2"/>
        <v>159672</v>
      </c>
      <c r="C23" s="130">
        <f t="shared" si="2"/>
        <v>67456.868979999999</v>
      </c>
      <c r="D23" s="130">
        <f>C23/B23*100</f>
        <v>42.247149769527532</v>
      </c>
      <c r="E23" s="130">
        <f>+E35+E58+E71+E114+E151+E160+E175+E185+E195+E200+E205+E215+E224+E244+E254+E259+E264+E269+E274+E282+E298+E308+E313+E318+E323+E333+E343+E353+E363+E373+E378+E397+E407+E412+E417+E425+E430+E438+E443+E448+E456+E461+E471+E481</f>
        <v>65716.368979999999</v>
      </c>
      <c r="F23" s="130">
        <f>E23/B23*100</f>
        <v>41.157102672979605</v>
      </c>
      <c r="G23" s="130">
        <f>+G35+G58+G71+G114+G151+G160+G175+G185+G195+G200+G205+G215+G224+G244+G254+G259+G264+G269+G274+G282+G298+G308+G313+G318+G323+G333+G343+G353+G363+G373+G378+G397+G407+G412+G417+G425+G430+G438+G443+G448+G456+G461+G471+G481</f>
        <v>53381.168980000002</v>
      </c>
      <c r="H23" s="130">
        <f>G23/B23*100</f>
        <v>33.431765732251115</v>
      </c>
      <c r="I23" s="130">
        <f t="shared" si="1"/>
        <v>106290.83102</v>
      </c>
      <c r="J23" s="569"/>
    </row>
    <row r="24" spans="1:12" x14ac:dyDescent="0.25">
      <c r="A24" s="60" t="s">
        <v>3</v>
      </c>
      <c r="B24" s="130">
        <f t="shared" si="2"/>
        <v>63008.2</v>
      </c>
      <c r="C24" s="130">
        <f t="shared" si="2"/>
        <v>47939.1</v>
      </c>
      <c r="D24" s="130">
        <f>C24/B24*100</f>
        <v>76.08390653914887</v>
      </c>
      <c r="E24" s="130">
        <f>+E36+E59+E72+E115+E152+E161+E176+E186+E196+E201+E206+E216+E225+E245+E255+E260+E265+E270+E275+E283+E299+E309+E314+E319+E324+E334+E344+E354+E364+E374+E379+E398+E408+E413+E418+E426+E431+E439+E444+E449+E457+E462+E472+E482</f>
        <v>47939.1</v>
      </c>
      <c r="F24" s="130">
        <f>E24/B24*100</f>
        <v>76.08390653914887</v>
      </c>
      <c r="G24" s="130">
        <f>+G36+G59+G72+G115+G152+G161+G176+G186+G196+G201+G206+G216+G225+G245+G255+G260+G265+G270+G275+G283+G299+G309+G314+G319+G324+G334+G344+G354+G364+G374+G379+G398+G408+G413+G418+G426+G431+G439+G444+G449+G457+G462+G472+G482</f>
        <v>47939.1</v>
      </c>
      <c r="H24" s="130">
        <f>G24/B24*100</f>
        <v>76.08390653914887</v>
      </c>
      <c r="I24" s="130">
        <f t="shared" si="1"/>
        <v>15069.099999999999</v>
      </c>
      <c r="J24" s="570"/>
    </row>
    <row r="25" spans="1:12" s="18" customFormat="1" x14ac:dyDescent="0.25">
      <c r="A25" s="481" t="s">
        <v>257</v>
      </c>
      <c r="B25" s="482"/>
      <c r="C25" s="482"/>
      <c r="D25" s="482"/>
      <c r="E25" s="482"/>
      <c r="F25" s="482"/>
      <c r="G25" s="482"/>
      <c r="H25" s="482"/>
      <c r="I25" s="482"/>
      <c r="J25" s="483"/>
      <c r="K25" s="18" t="s">
        <v>260</v>
      </c>
    </row>
    <row r="26" spans="1:12" x14ac:dyDescent="0.25">
      <c r="A26" s="484" t="s">
        <v>278</v>
      </c>
      <c r="B26" s="485"/>
      <c r="C26" s="485"/>
      <c r="D26" s="485"/>
      <c r="E26" s="485"/>
      <c r="F26" s="485"/>
      <c r="G26" s="485"/>
      <c r="H26" s="485"/>
      <c r="I26" s="485"/>
      <c r="J26" s="485"/>
      <c r="K26" s="40"/>
    </row>
    <row r="27" spans="1:12" s="19" customFormat="1" x14ac:dyDescent="0.25">
      <c r="A27" s="468" t="s">
        <v>259</v>
      </c>
      <c r="B27" s="469"/>
      <c r="C27" s="469"/>
      <c r="D27" s="469"/>
      <c r="E27" s="469"/>
      <c r="F27" s="469"/>
      <c r="G27" s="469"/>
      <c r="H27" s="469"/>
      <c r="I27" s="469"/>
      <c r="J27" s="470"/>
      <c r="K27" s="19" t="s">
        <v>43</v>
      </c>
    </row>
    <row r="28" spans="1:12" x14ac:dyDescent="0.25">
      <c r="A28" s="471" t="s">
        <v>45</v>
      </c>
      <c r="B28" s="472"/>
      <c r="C28" s="472"/>
      <c r="D28" s="472"/>
      <c r="E28" s="472"/>
      <c r="F28" s="472"/>
      <c r="G28" s="472"/>
      <c r="H28" s="472"/>
      <c r="I28" s="472"/>
      <c r="J28" s="473"/>
    </row>
    <row r="29" spans="1:12" s="20" customFormat="1" x14ac:dyDescent="0.25">
      <c r="A29" s="474" t="s">
        <v>141</v>
      </c>
      <c r="B29" s="475"/>
      <c r="C29" s="475"/>
      <c r="D29" s="475"/>
      <c r="E29" s="475"/>
      <c r="F29" s="475"/>
      <c r="G29" s="475"/>
      <c r="H29" s="475"/>
      <c r="I29" s="475"/>
      <c r="J29" s="475"/>
      <c r="K29" s="53"/>
    </row>
    <row r="30" spans="1:12" s="20" customFormat="1" x14ac:dyDescent="0.25">
      <c r="A30" s="471" t="s">
        <v>222</v>
      </c>
      <c r="B30" s="472"/>
      <c r="C30" s="472"/>
      <c r="D30" s="472"/>
      <c r="E30" s="472"/>
      <c r="F30" s="472"/>
      <c r="G30" s="472"/>
      <c r="H30" s="472"/>
      <c r="I30" s="472"/>
      <c r="J30" s="472"/>
      <c r="K30" s="52"/>
    </row>
    <row r="31" spans="1:12" x14ac:dyDescent="0.25">
      <c r="A31" s="476" t="s">
        <v>261</v>
      </c>
      <c r="B31" s="477"/>
      <c r="C31" s="477"/>
      <c r="D31" s="477"/>
      <c r="E31" s="477"/>
      <c r="F31" s="477"/>
      <c r="G31" s="477"/>
      <c r="H31" s="477"/>
      <c r="I31" s="477"/>
      <c r="J31" s="477"/>
      <c r="K31" s="54"/>
    </row>
    <row r="32" spans="1:12" ht="75.75" customHeight="1" x14ac:dyDescent="0.25">
      <c r="A32" s="157" t="s">
        <v>46</v>
      </c>
      <c r="B32" s="133">
        <f>SUM(B33:B36)</f>
        <v>96929.9</v>
      </c>
      <c r="C32" s="133">
        <f>SUM(C33:C36)</f>
        <v>81840.899999999994</v>
      </c>
      <c r="D32" s="133">
        <f>C32/B32*100</f>
        <v>84.433079988734121</v>
      </c>
      <c r="E32" s="133">
        <f>SUM(E33:E36)</f>
        <v>81840.899999999994</v>
      </c>
      <c r="F32" s="133">
        <f>E32/B32*100</f>
        <v>84.433079988734121</v>
      </c>
      <c r="G32" s="133">
        <f>SUM(G33:G36)</f>
        <v>74320.2</v>
      </c>
      <c r="H32" s="133">
        <f>G32/B32*100</f>
        <v>76.674173810145277</v>
      </c>
      <c r="I32" s="133">
        <f>B32-G32</f>
        <v>22609.699999999997</v>
      </c>
      <c r="J32" s="591" t="s">
        <v>214</v>
      </c>
      <c r="K32" s="583" t="s">
        <v>223</v>
      </c>
    </row>
    <row r="33" spans="1:11" ht="19.5" x14ac:dyDescent="0.25">
      <c r="A33" s="58" t="s">
        <v>0</v>
      </c>
      <c r="B33" s="133">
        <v>0</v>
      </c>
      <c r="C33" s="133">
        <v>0</v>
      </c>
      <c r="D33" s="133">
        <v>0</v>
      </c>
      <c r="E33" s="133">
        <v>0</v>
      </c>
      <c r="F33" s="133">
        <v>0</v>
      </c>
      <c r="G33" s="133">
        <v>0</v>
      </c>
      <c r="H33" s="133">
        <v>0</v>
      </c>
      <c r="I33" s="133">
        <f>B33-G33</f>
        <v>0</v>
      </c>
      <c r="J33" s="592"/>
      <c r="K33" s="583"/>
    </row>
    <row r="34" spans="1:11" s="1" customFormat="1" ht="19.5" x14ac:dyDescent="0.25">
      <c r="A34" s="58" t="s">
        <v>1</v>
      </c>
      <c r="B34" s="134">
        <v>31891.8</v>
      </c>
      <c r="C34" s="134">
        <v>31891.8</v>
      </c>
      <c r="D34" s="133">
        <f>C34/B34*100</f>
        <v>100</v>
      </c>
      <c r="E34" s="134">
        <v>31891.8</v>
      </c>
      <c r="F34" s="133">
        <f>E34/B34*100</f>
        <v>100</v>
      </c>
      <c r="G34" s="133">
        <v>24798.2</v>
      </c>
      <c r="H34" s="133">
        <f>G34/B34*100</f>
        <v>77.7572918430443</v>
      </c>
      <c r="I34" s="133">
        <f>B34-G34</f>
        <v>7093.5999999999985</v>
      </c>
      <c r="J34" s="592"/>
      <c r="K34" s="583"/>
    </row>
    <row r="35" spans="1:11" x14ac:dyDescent="0.25">
      <c r="A35" s="60" t="s">
        <v>2</v>
      </c>
      <c r="B35" s="135">
        <v>2029.9</v>
      </c>
      <c r="C35" s="135">
        <v>2010</v>
      </c>
      <c r="D35" s="132">
        <f>C35/B35*100</f>
        <v>99.019656140696583</v>
      </c>
      <c r="E35" s="135">
        <v>2010</v>
      </c>
      <c r="F35" s="132">
        <f>E35/B35*100</f>
        <v>99.019656140696583</v>
      </c>
      <c r="G35" s="132">
        <v>1582.9</v>
      </c>
      <c r="H35" s="132">
        <f>G35/B35*100</f>
        <v>77.97921079856151</v>
      </c>
      <c r="I35" s="132">
        <f>B35-G35</f>
        <v>447</v>
      </c>
      <c r="J35" s="592"/>
      <c r="K35" s="583"/>
    </row>
    <row r="36" spans="1:11" x14ac:dyDescent="0.25">
      <c r="A36" s="60" t="s">
        <v>3</v>
      </c>
      <c r="B36" s="135">
        <v>63008.2</v>
      </c>
      <c r="C36" s="135">
        <v>47939.1</v>
      </c>
      <c r="D36" s="132">
        <f>C36/B36*100</f>
        <v>76.08390653914887</v>
      </c>
      <c r="E36" s="135">
        <v>47939.1</v>
      </c>
      <c r="F36" s="132">
        <f>E36/B36*100</f>
        <v>76.08390653914887</v>
      </c>
      <c r="G36" s="132">
        <v>47939.1</v>
      </c>
      <c r="H36" s="132">
        <f>G36/B36*100</f>
        <v>76.08390653914887</v>
      </c>
      <c r="I36" s="132">
        <f>B36-G36</f>
        <v>15069.099999999999</v>
      </c>
      <c r="J36" s="593"/>
      <c r="K36" s="583"/>
    </row>
    <row r="37" spans="1:11" s="106" customFormat="1" x14ac:dyDescent="0.25">
      <c r="A37" s="491" t="s">
        <v>258</v>
      </c>
      <c r="B37" s="492"/>
      <c r="C37" s="492"/>
      <c r="D37" s="492"/>
      <c r="E37" s="492"/>
      <c r="F37" s="492"/>
      <c r="G37" s="492"/>
      <c r="H37" s="492"/>
      <c r="I37" s="492"/>
      <c r="J37" s="493"/>
    </row>
    <row r="38" spans="1:11" s="107" customFormat="1" x14ac:dyDescent="0.25">
      <c r="A38" s="403" t="s">
        <v>13</v>
      </c>
      <c r="B38" s="404"/>
      <c r="C38" s="404"/>
      <c r="D38" s="404"/>
      <c r="E38" s="404"/>
      <c r="F38" s="404"/>
      <c r="G38" s="404"/>
      <c r="H38" s="404"/>
      <c r="I38" s="404"/>
      <c r="J38" s="405"/>
    </row>
    <row r="39" spans="1:11" s="106" customFormat="1" x14ac:dyDescent="0.25">
      <c r="A39" s="491" t="s">
        <v>42</v>
      </c>
      <c r="B39" s="492"/>
      <c r="C39" s="492"/>
      <c r="D39" s="492"/>
      <c r="E39" s="492"/>
      <c r="F39" s="492"/>
      <c r="G39" s="492"/>
      <c r="H39" s="492"/>
      <c r="I39" s="492"/>
      <c r="J39" s="493"/>
    </row>
    <row r="40" spans="1:11" x14ac:dyDescent="0.25">
      <c r="A40" s="484" t="s">
        <v>47</v>
      </c>
      <c r="B40" s="485"/>
      <c r="C40" s="485"/>
      <c r="D40" s="485"/>
      <c r="E40" s="485"/>
      <c r="F40" s="485"/>
      <c r="G40" s="485"/>
      <c r="H40" s="485"/>
      <c r="I40" s="485"/>
      <c r="J40" s="489"/>
    </row>
    <row r="41" spans="1:11" s="20" customFormat="1" x14ac:dyDescent="0.25">
      <c r="A41" s="474" t="s">
        <v>141</v>
      </c>
      <c r="B41" s="475"/>
      <c r="C41" s="475"/>
      <c r="D41" s="475"/>
      <c r="E41" s="475"/>
      <c r="F41" s="475"/>
      <c r="G41" s="475"/>
      <c r="H41" s="475"/>
      <c r="I41" s="475"/>
      <c r="J41" s="490"/>
    </row>
    <row r="42" spans="1:11" s="20" customFormat="1" x14ac:dyDescent="0.25">
      <c r="A42" s="471" t="s">
        <v>262</v>
      </c>
      <c r="B42" s="472"/>
      <c r="C42" s="472"/>
      <c r="D42" s="472"/>
      <c r="E42" s="472"/>
      <c r="F42" s="472"/>
      <c r="G42" s="472"/>
      <c r="H42" s="472"/>
      <c r="I42" s="472"/>
      <c r="J42" s="473"/>
    </row>
    <row r="43" spans="1:11" x14ac:dyDescent="0.25">
      <c r="A43" s="476" t="s">
        <v>261</v>
      </c>
      <c r="B43" s="477"/>
      <c r="C43" s="477"/>
      <c r="D43" s="477"/>
      <c r="E43" s="477"/>
      <c r="F43" s="477"/>
      <c r="G43" s="477"/>
      <c r="H43" s="477"/>
      <c r="I43" s="477"/>
      <c r="J43" s="486"/>
    </row>
    <row r="44" spans="1:11" s="8" customFormat="1" ht="150.75" customHeight="1" x14ac:dyDescent="0.25">
      <c r="A44" s="156" t="s">
        <v>48</v>
      </c>
      <c r="B44" s="133">
        <f>SUM(B45:B48)</f>
        <v>105966.40000000001</v>
      </c>
      <c r="C44" s="133">
        <f>SUM(C45:C48)</f>
        <v>34628</v>
      </c>
      <c r="D44" s="133">
        <f>C44/B44*100</f>
        <v>32.6782829274185</v>
      </c>
      <c r="E44" s="133">
        <f>SUM(E45:E48)</f>
        <v>3051.7</v>
      </c>
      <c r="F44" s="133">
        <f>E44/B44*100</f>
        <v>2.8798751302299594</v>
      </c>
      <c r="G44" s="133">
        <f>SUM(G45:G48)</f>
        <v>19473.600000000002</v>
      </c>
      <c r="H44" s="133">
        <f>G44/B44*100</f>
        <v>18.377145963248729</v>
      </c>
      <c r="I44" s="133">
        <f>B44-G44</f>
        <v>86492.800000000003</v>
      </c>
      <c r="J44" s="568" t="s">
        <v>213</v>
      </c>
      <c r="K44" s="14" t="s">
        <v>21</v>
      </c>
    </row>
    <row r="45" spans="1:11" s="8" customFormat="1" ht="19.5" x14ac:dyDescent="0.25">
      <c r="A45" s="61" t="s">
        <v>0</v>
      </c>
      <c r="B45" s="133">
        <f t="shared" ref="B45:C48" si="3">B51+B56</f>
        <v>0</v>
      </c>
      <c r="C45" s="133">
        <f>C51+C56</f>
        <v>0</v>
      </c>
      <c r="D45" s="133">
        <v>0</v>
      </c>
      <c r="E45" s="133">
        <v>0</v>
      </c>
      <c r="F45" s="133">
        <v>0</v>
      </c>
      <c r="G45" s="133">
        <f>G51+G56</f>
        <v>0</v>
      </c>
      <c r="H45" s="133">
        <v>0</v>
      </c>
      <c r="I45" s="133">
        <f>B45-G45</f>
        <v>0</v>
      </c>
      <c r="J45" s="569"/>
    </row>
    <row r="46" spans="1:11" s="8" customFormat="1" ht="19.5" x14ac:dyDescent="0.25">
      <c r="A46" s="61" t="s">
        <v>1</v>
      </c>
      <c r="B46" s="133">
        <f t="shared" si="3"/>
        <v>103830.40000000001</v>
      </c>
      <c r="C46" s="133">
        <f>C52+C57</f>
        <v>34628</v>
      </c>
      <c r="D46" s="133">
        <f>C46/B46*100</f>
        <v>33.350540882053807</v>
      </c>
      <c r="E46" s="133">
        <f>SUM(E47:E50)</f>
        <v>3051.7</v>
      </c>
      <c r="F46" s="133">
        <f>E46/B46*100</f>
        <v>2.9391199494560354</v>
      </c>
      <c r="G46" s="133">
        <f>G52+G57</f>
        <v>19473.600000000002</v>
      </c>
      <c r="H46" s="133">
        <f>G46/B46*100</f>
        <v>18.75520078897895</v>
      </c>
      <c r="I46" s="133">
        <f>B46-G46</f>
        <v>84356.800000000003</v>
      </c>
      <c r="J46" s="569"/>
    </row>
    <row r="47" spans="1:11" s="8" customFormat="1" x14ac:dyDescent="0.25">
      <c r="A47" s="62" t="s">
        <v>2</v>
      </c>
      <c r="B47" s="132">
        <f t="shared" si="3"/>
        <v>2136</v>
      </c>
      <c r="C47" s="132">
        <v>0</v>
      </c>
      <c r="D47" s="132">
        <f>C47/B47*100</f>
        <v>0</v>
      </c>
      <c r="E47" s="132">
        <v>0</v>
      </c>
      <c r="F47" s="132">
        <v>0</v>
      </c>
      <c r="G47" s="132">
        <v>0</v>
      </c>
      <c r="H47" s="132">
        <f>G47/B47*100</f>
        <v>0</v>
      </c>
      <c r="I47" s="132">
        <f>B47-G47</f>
        <v>2136</v>
      </c>
      <c r="J47" s="569"/>
    </row>
    <row r="48" spans="1:11" s="8" customFormat="1" x14ac:dyDescent="0.25">
      <c r="A48" s="60" t="s">
        <v>3</v>
      </c>
      <c r="B48" s="132">
        <f t="shared" si="3"/>
        <v>0</v>
      </c>
      <c r="C48" s="132">
        <f t="shared" si="3"/>
        <v>0</v>
      </c>
      <c r="D48" s="132">
        <v>0</v>
      </c>
      <c r="E48" s="132">
        <f>E54+E59</f>
        <v>0</v>
      </c>
      <c r="F48" s="132">
        <v>0</v>
      </c>
      <c r="G48" s="132">
        <f>G54+G59</f>
        <v>0</v>
      </c>
      <c r="H48" s="132">
        <v>0</v>
      </c>
      <c r="I48" s="132">
        <f>B48-G48</f>
        <v>0</v>
      </c>
      <c r="J48" s="570"/>
    </row>
    <row r="49" spans="1:11" s="8" customFormat="1" x14ac:dyDescent="0.25">
      <c r="A49" s="63" t="s">
        <v>38</v>
      </c>
      <c r="B49" s="133"/>
      <c r="C49" s="133"/>
      <c r="D49" s="133"/>
      <c r="E49" s="133"/>
      <c r="F49" s="133"/>
      <c r="G49" s="133"/>
      <c r="H49" s="133"/>
      <c r="I49" s="133"/>
      <c r="J49" s="127"/>
    </row>
    <row r="50" spans="1:11" s="8" customFormat="1" x14ac:dyDescent="0.25">
      <c r="A50" s="98" t="s">
        <v>39</v>
      </c>
      <c r="B50" s="133">
        <f>SUM(B51:B54)</f>
        <v>12159.1</v>
      </c>
      <c r="C50" s="133">
        <f>SUM(C51:C54)</f>
        <v>12159.1</v>
      </c>
      <c r="D50" s="133">
        <f>C50/B50*100</f>
        <v>100</v>
      </c>
      <c r="E50" s="133">
        <f>SUM(E51:E54)</f>
        <v>3051.7</v>
      </c>
      <c r="F50" s="133">
        <f>E50/B50*100</f>
        <v>25.098074693028266</v>
      </c>
      <c r="G50" s="133">
        <f>SUM(G51:G54)</f>
        <v>3051.7</v>
      </c>
      <c r="H50" s="133">
        <f>G50/B50*100</f>
        <v>25.098074693028266</v>
      </c>
      <c r="I50" s="133">
        <f t="shared" ref="I50:I59" si="4">B50-G50</f>
        <v>9107.4000000000015</v>
      </c>
      <c r="J50" s="561" t="s">
        <v>211</v>
      </c>
      <c r="K50" s="14" t="s">
        <v>32</v>
      </c>
    </row>
    <row r="51" spans="1:11" s="8" customFormat="1" ht="19.5" x14ac:dyDescent="0.25">
      <c r="A51" s="61" t="s">
        <v>0</v>
      </c>
      <c r="B51" s="133">
        <v>0</v>
      </c>
      <c r="C51" s="133">
        <v>0</v>
      </c>
      <c r="D51" s="133">
        <v>0</v>
      </c>
      <c r="E51" s="133">
        <v>0</v>
      </c>
      <c r="F51" s="133">
        <v>0</v>
      </c>
      <c r="G51" s="133">
        <v>0</v>
      </c>
      <c r="H51" s="133">
        <v>0</v>
      </c>
      <c r="I51" s="133">
        <f t="shared" si="4"/>
        <v>0</v>
      </c>
      <c r="J51" s="562"/>
    </row>
    <row r="52" spans="1:11" s="8" customFormat="1" ht="19.5" x14ac:dyDescent="0.25">
      <c r="A52" s="61" t="s">
        <v>1</v>
      </c>
      <c r="B52" s="133">
        <v>12159.1</v>
      </c>
      <c r="C52" s="133">
        <v>12159.1</v>
      </c>
      <c r="D52" s="133">
        <f>C52/B52*100</f>
        <v>100</v>
      </c>
      <c r="E52" s="133">
        <v>3051.7</v>
      </c>
      <c r="F52" s="133">
        <f>E52/B52*100</f>
        <v>25.098074693028266</v>
      </c>
      <c r="G52" s="133">
        <v>3051.7</v>
      </c>
      <c r="H52" s="133">
        <f>G52/B52*100</f>
        <v>25.098074693028266</v>
      </c>
      <c r="I52" s="133">
        <f t="shared" si="4"/>
        <v>9107.4000000000015</v>
      </c>
      <c r="J52" s="562"/>
    </row>
    <row r="53" spans="1:11" s="8" customFormat="1" x14ac:dyDescent="0.25">
      <c r="A53" s="62" t="s">
        <v>2</v>
      </c>
      <c r="B53" s="132">
        <v>0</v>
      </c>
      <c r="C53" s="132">
        <v>0</v>
      </c>
      <c r="D53" s="132">
        <v>0</v>
      </c>
      <c r="E53" s="132">
        <v>0</v>
      </c>
      <c r="F53" s="132">
        <v>0</v>
      </c>
      <c r="G53" s="132">
        <v>0</v>
      </c>
      <c r="H53" s="132">
        <v>0</v>
      </c>
      <c r="I53" s="132">
        <f t="shared" si="4"/>
        <v>0</v>
      </c>
      <c r="J53" s="562"/>
    </row>
    <row r="54" spans="1:11" s="8" customFormat="1" x14ac:dyDescent="0.25">
      <c r="A54" s="60" t="s">
        <v>3</v>
      </c>
      <c r="B54" s="132">
        <v>0</v>
      </c>
      <c r="C54" s="132">
        <v>0</v>
      </c>
      <c r="D54" s="132">
        <v>0</v>
      </c>
      <c r="E54" s="132">
        <v>0</v>
      </c>
      <c r="F54" s="132">
        <v>0</v>
      </c>
      <c r="G54" s="132">
        <v>0</v>
      </c>
      <c r="H54" s="132">
        <v>0</v>
      </c>
      <c r="I54" s="132">
        <f t="shared" si="4"/>
        <v>0</v>
      </c>
      <c r="J54" s="563"/>
    </row>
    <row r="55" spans="1:11" s="8" customFormat="1" ht="45.75" customHeight="1" x14ac:dyDescent="0.25">
      <c r="A55" s="17" t="s">
        <v>40</v>
      </c>
      <c r="B55" s="133">
        <f>SUM(B56:B59)</f>
        <v>93807.3</v>
      </c>
      <c r="C55" s="133">
        <f>SUM(C56:C59)</f>
        <v>22468.9</v>
      </c>
      <c r="D55" s="133">
        <f>C55/B55*100</f>
        <v>23.952187089917309</v>
      </c>
      <c r="E55" s="133">
        <f>SUM(E56:E59)</f>
        <v>16421.900000000001</v>
      </c>
      <c r="F55" s="133">
        <f>E55/B55*100</f>
        <v>17.50599367000223</v>
      </c>
      <c r="G55" s="133">
        <f>SUM(G56:G59)</f>
        <v>16421.900000000001</v>
      </c>
      <c r="H55" s="133">
        <f>G55/B55*100</f>
        <v>17.50599367000223</v>
      </c>
      <c r="I55" s="133">
        <f t="shared" si="4"/>
        <v>77385.399999999994</v>
      </c>
      <c r="J55" s="561" t="s">
        <v>212</v>
      </c>
      <c r="K55" s="14" t="s">
        <v>41</v>
      </c>
    </row>
    <row r="56" spans="1:11" s="8" customFormat="1" ht="19.5" x14ac:dyDescent="0.25">
      <c r="A56" s="61" t="s">
        <v>0</v>
      </c>
      <c r="B56" s="133">
        <v>0</v>
      </c>
      <c r="C56" s="133">
        <v>0</v>
      </c>
      <c r="D56" s="133">
        <v>0</v>
      </c>
      <c r="E56" s="133">
        <v>0</v>
      </c>
      <c r="F56" s="133">
        <v>0</v>
      </c>
      <c r="G56" s="133">
        <v>0</v>
      </c>
      <c r="H56" s="133">
        <v>0</v>
      </c>
      <c r="I56" s="133">
        <f t="shared" si="4"/>
        <v>0</v>
      </c>
      <c r="J56" s="562"/>
    </row>
    <row r="57" spans="1:11" s="8" customFormat="1" ht="19.5" x14ac:dyDescent="0.25">
      <c r="A57" s="61" t="s">
        <v>1</v>
      </c>
      <c r="B57" s="133">
        <v>91671.3</v>
      </c>
      <c r="C57" s="133">
        <v>22468.9</v>
      </c>
      <c r="D57" s="133">
        <f>C57/B57*100</f>
        <v>24.51028838905961</v>
      </c>
      <c r="E57" s="133">
        <v>16421.900000000001</v>
      </c>
      <c r="F57" s="133">
        <f>E57/B57*100</f>
        <v>17.913894534058098</v>
      </c>
      <c r="G57" s="133">
        <v>16421.900000000001</v>
      </c>
      <c r="H57" s="133">
        <f>G57/B57*100</f>
        <v>17.913894534058098</v>
      </c>
      <c r="I57" s="133">
        <f t="shared" si="4"/>
        <v>75249.399999999994</v>
      </c>
      <c r="J57" s="562"/>
    </row>
    <row r="58" spans="1:11" s="8" customFormat="1" x14ac:dyDescent="0.25">
      <c r="A58" s="62" t="s">
        <v>2</v>
      </c>
      <c r="B58" s="132">
        <v>2136</v>
      </c>
      <c r="C58" s="132">
        <v>0</v>
      </c>
      <c r="D58" s="132">
        <v>0</v>
      </c>
      <c r="E58" s="132">
        <v>0</v>
      </c>
      <c r="F58" s="132">
        <v>0</v>
      </c>
      <c r="G58" s="132">
        <v>0</v>
      </c>
      <c r="H58" s="132">
        <f>G58/B58*100</f>
        <v>0</v>
      </c>
      <c r="I58" s="132">
        <f t="shared" si="4"/>
        <v>2136</v>
      </c>
      <c r="J58" s="562"/>
    </row>
    <row r="59" spans="1:11" x14ac:dyDescent="0.25">
      <c r="A59" s="60" t="s">
        <v>3</v>
      </c>
      <c r="B59" s="132">
        <v>0</v>
      </c>
      <c r="C59" s="132">
        <v>0</v>
      </c>
      <c r="D59" s="132">
        <v>0</v>
      </c>
      <c r="E59" s="132">
        <v>0</v>
      </c>
      <c r="F59" s="132">
        <v>0</v>
      </c>
      <c r="G59" s="132">
        <v>0</v>
      </c>
      <c r="H59" s="132">
        <v>0</v>
      </c>
      <c r="I59" s="132">
        <f t="shared" si="4"/>
        <v>0</v>
      </c>
      <c r="J59" s="563"/>
      <c r="K59" s="33"/>
    </row>
    <row r="60" spans="1:11" s="32" customFormat="1" x14ac:dyDescent="0.25">
      <c r="A60" s="491" t="s">
        <v>258</v>
      </c>
      <c r="B60" s="492"/>
      <c r="C60" s="492"/>
      <c r="D60" s="492"/>
      <c r="E60" s="492"/>
      <c r="F60" s="492"/>
      <c r="G60" s="492"/>
      <c r="H60" s="492"/>
      <c r="I60" s="492"/>
      <c r="J60" s="493"/>
    </row>
    <row r="61" spans="1:11" s="34" customFormat="1" x14ac:dyDescent="0.25">
      <c r="A61" s="403" t="s">
        <v>11</v>
      </c>
      <c r="B61" s="404"/>
      <c r="C61" s="404"/>
      <c r="D61" s="404"/>
      <c r="E61" s="404"/>
      <c r="F61" s="404"/>
      <c r="G61" s="404"/>
      <c r="H61" s="404"/>
      <c r="I61" s="404"/>
      <c r="J61" s="405"/>
    </row>
    <row r="62" spans="1:11" s="34" customFormat="1" x14ac:dyDescent="0.25">
      <c r="A62" s="403" t="s">
        <v>218</v>
      </c>
      <c r="B62" s="404"/>
      <c r="C62" s="404"/>
      <c r="D62" s="404"/>
      <c r="E62" s="404"/>
      <c r="F62" s="404"/>
      <c r="G62" s="404"/>
      <c r="H62" s="404"/>
      <c r="I62" s="404"/>
      <c r="J62" s="405"/>
      <c r="K62" s="35"/>
    </row>
    <row r="63" spans="1:11" x14ac:dyDescent="0.25">
      <c r="A63" s="484" t="s">
        <v>49</v>
      </c>
      <c r="B63" s="485"/>
      <c r="C63" s="485"/>
      <c r="D63" s="485"/>
      <c r="E63" s="485"/>
      <c r="F63" s="485"/>
      <c r="G63" s="485"/>
      <c r="H63" s="485"/>
      <c r="I63" s="485"/>
      <c r="J63" s="489"/>
    </row>
    <row r="64" spans="1:11" s="19" customFormat="1" x14ac:dyDescent="0.25">
      <c r="A64" s="468" t="s">
        <v>8</v>
      </c>
      <c r="B64" s="469"/>
      <c r="C64" s="469"/>
      <c r="D64" s="469"/>
      <c r="E64" s="469"/>
      <c r="F64" s="469"/>
      <c r="G64" s="469"/>
      <c r="H64" s="469"/>
      <c r="I64" s="469"/>
      <c r="J64" s="470"/>
    </row>
    <row r="65" spans="1:12" s="1" customFormat="1" x14ac:dyDescent="0.25">
      <c r="A65" s="484" t="s">
        <v>50</v>
      </c>
      <c r="B65" s="485"/>
      <c r="C65" s="485"/>
      <c r="D65" s="485"/>
      <c r="E65" s="485"/>
      <c r="F65" s="485"/>
      <c r="G65" s="485"/>
      <c r="H65" s="485"/>
      <c r="I65" s="485"/>
      <c r="J65" s="489"/>
    </row>
    <row r="66" spans="1:12" s="36" customFormat="1" x14ac:dyDescent="0.25">
      <c r="A66" s="393" t="s">
        <v>12</v>
      </c>
      <c r="B66" s="394"/>
      <c r="C66" s="394"/>
      <c r="D66" s="394"/>
      <c r="E66" s="394"/>
      <c r="F66" s="394"/>
      <c r="G66" s="394"/>
      <c r="H66" s="394"/>
      <c r="I66" s="394"/>
      <c r="J66" s="395"/>
    </row>
    <row r="67" spans="1:12" s="37" customFormat="1" x14ac:dyDescent="0.25">
      <c r="A67" s="420" t="s">
        <v>219</v>
      </c>
      <c r="B67" s="421"/>
      <c r="C67" s="421"/>
      <c r="D67" s="421"/>
      <c r="E67" s="421"/>
      <c r="F67" s="421"/>
      <c r="G67" s="421"/>
      <c r="H67" s="421"/>
      <c r="I67" s="421"/>
      <c r="J67" s="422"/>
    </row>
    <row r="68" spans="1:12" ht="56.25" x14ac:dyDescent="0.25">
      <c r="A68" s="156" t="s">
        <v>51</v>
      </c>
      <c r="B68" s="133">
        <f>SUM(B69:B72)</f>
        <v>118497.2</v>
      </c>
      <c r="C68" s="133">
        <f>SUM(C69:C72)</f>
        <v>101462.90000000001</v>
      </c>
      <c r="D68" s="133">
        <f>C68/B68*100</f>
        <v>85.624723622161554</v>
      </c>
      <c r="E68" s="133">
        <f>SUM(E69:E72)</f>
        <v>101462.90000000001</v>
      </c>
      <c r="F68" s="133">
        <f>E68/B68*100</f>
        <v>85.624723622161554</v>
      </c>
      <c r="G68" s="133">
        <f>SUM(G69:G72)</f>
        <v>101462.90000000001</v>
      </c>
      <c r="H68" s="133">
        <f>G68/B68*100</f>
        <v>85.624723622161554</v>
      </c>
      <c r="I68" s="133">
        <f>B68-G68</f>
        <v>17034.299999999988</v>
      </c>
      <c r="J68" s="568" t="s">
        <v>145</v>
      </c>
      <c r="K68" s="590" t="s">
        <v>44</v>
      </c>
      <c r="L68" s="590" t="s">
        <v>17</v>
      </c>
    </row>
    <row r="69" spans="1:12" ht="19.5" x14ac:dyDescent="0.25">
      <c r="A69" s="64" t="s">
        <v>0</v>
      </c>
      <c r="B69" s="133">
        <v>0</v>
      </c>
      <c r="C69" s="133">
        <v>0</v>
      </c>
      <c r="D69" s="133">
        <v>0</v>
      </c>
      <c r="E69" s="133">
        <v>0</v>
      </c>
      <c r="F69" s="133">
        <v>0</v>
      </c>
      <c r="G69" s="133">
        <v>0</v>
      </c>
      <c r="H69" s="133">
        <v>0</v>
      </c>
      <c r="I69" s="133">
        <f>B69-G69</f>
        <v>0</v>
      </c>
      <c r="J69" s="569"/>
      <c r="K69" s="590"/>
      <c r="L69" s="590"/>
    </row>
    <row r="70" spans="1:12" ht="19.5" x14ac:dyDescent="0.25">
      <c r="A70" s="64" t="s">
        <v>1</v>
      </c>
      <c r="B70" s="133">
        <v>111387.4</v>
      </c>
      <c r="C70" s="133">
        <v>95375.1</v>
      </c>
      <c r="D70" s="133">
        <f>C70/B70*100</f>
        <v>85.624675681450512</v>
      </c>
      <c r="E70" s="133">
        <v>95375.1</v>
      </c>
      <c r="F70" s="133">
        <f>E70/B70*100</f>
        <v>85.624675681450512</v>
      </c>
      <c r="G70" s="133">
        <v>95375.1</v>
      </c>
      <c r="H70" s="133">
        <f>G70/B70*100</f>
        <v>85.624675681450512</v>
      </c>
      <c r="I70" s="133">
        <f>B70-G70</f>
        <v>16012.299999999988</v>
      </c>
      <c r="J70" s="569"/>
      <c r="K70" s="590"/>
      <c r="L70" s="590"/>
    </row>
    <row r="71" spans="1:12" x14ac:dyDescent="0.25">
      <c r="A71" s="65" t="s">
        <v>2</v>
      </c>
      <c r="B71" s="132">
        <v>7109.8</v>
      </c>
      <c r="C71" s="132">
        <v>6087.8</v>
      </c>
      <c r="D71" s="132">
        <f>C71/B71*100</f>
        <v>85.625474696897243</v>
      </c>
      <c r="E71" s="132">
        <v>6087.8</v>
      </c>
      <c r="F71" s="132">
        <f>E71/B71*100</f>
        <v>85.625474696897243</v>
      </c>
      <c r="G71" s="132">
        <v>6087.8</v>
      </c>
      <c r="H71" s="132">
        <f>G71/B71*100</f>
        <v>85.625474696897243</v>
      </c>
      <c r="I71" s="132">
        <f>B71-G71</f>
        <v>1022</v>
      </c>
      <c r="J71" s="569"/>
      <c r="K71" s="590"/>
      <c r="L71" s="590"/>
    </row>
    <row r="72" spans="1:12" x14ac:dyDescent="0.25">
      <c r="A72" s="60" t="s">
        <v>3</v>
      </c>
      <c r="B72" s="132">
        <v>0</v>
      </c>
      <c r="C72" s="132">
        <v>0</v>
      </c>
      <c r="D72" s="132">
        <v>0</v>
      </c>
      <c r="E72" s="132">
        <v>0</v>
      </c>
      <c r="F72" s="132">
        <v>0</v>
      </c>
      <c r="G72" s="132">
        <v>0</v>
      </c>
      <c r="H72" s="132">
        <v>0</v>
      </c>
      <c r="I72" s="132">
        <f>B72-G72</f>
        <v>0</v>
      </c>
      <c r="J72" s="570"/>
      <c r="K72" s="38"/>
      <c r="L72" s="38"/>
    </row>
    <row r="73" spans="1:12" x14ac:dyDescent="0.25">
      <c r="A73" s="491" t="s">
        <v>263</v>
      </c>
      <c r="B73" s="492"/>
      <c r="C73" s="492"/>
      <c r="D73" s="492"/>
      <c r="E73" s="492"/>
      <c r="F73" s="492"/>
      <c r="G73" s="492"/>
      <c r="H73" s="492"/>
      <c r="I73" s="492"/>
      <c r="J73" s="493"/>
    </row>
    <row r="74" spans="1:12" x14ac:dyDescent="0.25">
      <c r="A74" s="481" t="s">
        <v>264</v>
      </c>
      <c r="B74" s="482"/>
      <c r="C74" s="482"/>
      <c r="D74" s="482"/>
      <c r="E74" s="482"/>
      <c r="F74" s="482"/>
      <c r="G74" s="482"/>
      <c r="H74" s="482"/>
      <c r="I74" s="482"/>
      <c r="J74" s="483"/>
      <c r="K74" s="2" t="s">
        <v>33</v>
      </c>
    </row>
    <row r="75" spans="1:12" x14ac:dyDescent="0.25">
      <c r="A75" s="484" t="s">
        <v>265</v>
      </c>
      <c r="B75" s="485"/>
      <c r="C75" s="485"/>
      <c r="D75" s="485"/>
      <c r="E75" s="485"/>
      <c r="F75" s="485"/>
      <c r="G75" s="485"/>
      <c r="H75" s="485"/>
      <c r="I75" s="485"/>
      <c r="J75" s="489"/>
    </row>
    <row r="76" spans="1:12" x14ac:dyDescent="0.25">
      <c r="A76" s="468" t="s">
        <v>266</v>
      </c>
      <c r="B76" s="469"/>
      <c r="C76" s="469"/>
      <c r="D76" s="469"/>
      <c r="E76" s="469"/>
      <c r="F76" s="469"/>
      <c r="G76" s="469"/>
      <c r="H76" s="469"/>
      <c r="I76" s="469"/>
      <c r="J76" s="470"/>
      <c r="K76" s="2" t="s">
        <v>34</v>
      </c>
    </row>
    <row r="77" spans="1:12" x14ac:dyDescent="0.25">
      <c r="A77" s="484" t="s">
        <v>267</v>
      </c>
      <c r="B77" s="485"/>
      <c r="C77" s="485"/>
      <c r="D77" s="485"/>
      <c r="E77" s="485"/>
      <c r="F77" s="485"/>
      <c r="G77" s="485"/>
      <c r="H77" s="485"/>
      <c r="I77" s="485"/>
      <c r="J77" s="489"/>
    </row>
    <row r="78" spans="1:12" x14ac:dyDescent="0.25">
      <c r="A78" s="474" t="s">
        <v>153</v>
      </c>
      <c r="B78" s="475"/>
      <c r="C78" s="475"/>
      <c r="D78" s="475"/>
      <c r="E78" s="475"/>
      <c r="F78" s="475"/>
      <c r="G78" s="475"/>
      <c r="H78" s="475"/>
      <c r="I78" s="475"/>
      <c r="J78" s="490"/>
    </row>
    <row r="79" spans="1:12" x14ac:dyDescent="0.25">
      <c r="A79" s="471" t="s">
        <v>267</v>
      </c>
      <c r="B79" s="472"/>
      <c r="C79" s="472"/>
      <c r="D79" s="472"/>
      <c r="E79" s="472"/>
      <c r="F79" s="472"/>
      <c r="G79" s="472"/>
      <c r="H79" s="472"/>
      <c r="I79" s="472"/>
      <c r="J79" s="473"/>
    </row>
    <row r="80" spans="1:12" x14ac:dyDescent="0.25">
      <c r="A80" s="506" t="s">
        <v>35</v>
      </c>
      <c r="B80" s="507"/>
      <c r="C80" s="507"/>
      <c r="D80" s="507"/>
      <c r="E80" s="507"/>
      <c r="F80" s="507"/>
      <c r="G80" s="507"/>
      <c r="H80" s="507"/>
      <c r="I80" s="507"/>
      <c r="J80" s="508"/>
    </row>
    <row r="81" spans="1:11" s="8" customFormat="1" x14ac:dyDescent="0.25">
      <c r="A81" s="403" t="s">
        <v>14</v>
      </c>
      <c r="B81" s="404"/>
      <c r="C81" s="404"/>
      <c r="D81" s="404"/>
      <c r="E81" s="404"/>
      <c r="F81" s="404"/>
      <c r="G81" s="404"/>
      <c r="H81" s="404"/>
      <c r="I81" s="404"/>
      <c r="J81" s="405"/>
    </row>
    <row r="82" spans="1:11" x14ac:dyDescent="0.25">
      <c r="A82" s="403" t="s">
        <v>36</v>
      </c>
      <c r="B82" s="404"/>
      <c r="C82" s="404"/>
      <c r="D82" s="404"/>
      <c r="E82" s="404"/>
      <c r="F82" s="404"/>
      <c r="G82" s="404"/>
      <c r="H82" s="404"/>
      <c r="I82" s="404"/>
      <c r="J82" s="405"/>
    </row>
    <row r="83" spans="1:11" ht="156" customHeight="1" x14ac:dyDescent="0.25">
      <c r="A83" s="153" t="s">
        <v>52</v>
      </c>
      <c r="B83" s="133">
        <f>SUM(B84:B87)</f>
        <v>526916.80000000005</v>
      </c>
      <c r="C83" s="133">
        <f>SUM(C84:C87)</f>
        <v>164552.09999999998</v>
      </c>
      <c r="D83" s="133">
        <f>C83/B83*100</f>
        <v>31.229237708875473</v>
      </c>
      <c r="E83" s="133">
        <f>SUM(E84:E87)</f>
        <v>164521.09999999998</v>
      </c>
      <c r="F83" s="133">
        <f>E83/B83*100</f>
        <v>31.223354427112582</v>
      </c>
      <c r="G83" s="133">
        <f>SUM(G84:G87)</f>
        <v>164521.09999999998</v>
      </c>
      <c r="H83" s="133">
        <f>G83/B83*100</f>
        <v>31.223354427112582</v>
      </c>
      <c r="I83" s="133">
        <f>B83-G83</f>
        <v>362395.70000000007</v>
      </c>
      <c r="J83" s="568" t="s">
        <v>146</v>
      </c>
      <c r="K83" s="587" t="s">
        <v>32</v>
      </c>
    </row>
    <row r="84" spans="1:11" s="7" customFormat="1" ht="19.5" x14ac:dyDescent="0.25">
      <c r="A84" s="64" t="s">
        <v>0</v>
      </c>
      <c r="B84" s="133">
        <v>0</v>
      </c>
      <c r="C84" s="133">
        <v>0</v>
      </c>
      <c r="D84" s="133">
        <v>0</v>
      </c>
      <c r="E84" s="133">
        <v>0</v>
      </c>
      <c r="F84" s="133">
        <v>0</v>
      </c>
      <c r="G84" s="133">
        <v>0</v>
      </c>
      <c r="H84" s="133">
        <v>0</v>
      </c>
      <c r="I84" s="133">
        <f>B84-G84</f>
        <v>0</v>
      </c>
      <c r="J84" s="569"/>
      <c r="K84" s="587"/>
    </row>
    <row r="85" spans="1:11" s="4" customFormat="1" ht="19.5" x14ac:dyDescent="0.25">
      <c r="A85" s="66" t="s">
        <v>1</v>
      </c>
      <c r="B85" s="133">
        <v>495301.8</v>
      </c>
      <c r="C85" s="133">
        <v>154649.79999999999</v>
      </c>
      <c r="D85" s="133">
        <f>C85/B85*100</f>
        <v>31.223347058298597</v>
      </c>
      <c r="E85" s="133">
        <v>154649.79999999999</v>
      </c>
      <c r="F85" s="133">
        <f>E85/B85*100</f>
        <v>31.223347058298597</v>
      </c>
      <c r="G85" s="133">
        <v>154649.79999999999</v>
      </c>
      <c r="H85" s="133">
        <f>G85/B85*100</f>
        <v>31.223347058298597</v>
      </c>
      <c r="I85" s="133">
        <f>B85-G85</f>
        <v>340652</v>
      </c>
      <c r="J85" s="569"/>
      <c r="K85" s="587"/>
    </row>
    <row r="86" spans="1:11" x14ac:dyDescent="0.25">
      <c r="A86" s="67" t="s">
        <v>2</v>
      </c>
      <c r="B86" s="132">
        <v>31615</v>
      </c>
      <c r="C86" s="132">
        <v>9902.2999999999993</v>
      </c>
      <c r="D86" s="132">
        <f>C86/B86*100</f>
        <v>31.3215245927566</v>
      </c>
      <c r="E86" s="132">
        <v>9871.2999999999993</v>
      </c>
      <c r="F86" s="132">
        <f>E86/B86*100</f>
        <v>31.223469871896249</v>
      </c>
      <c r="G86" s="132">
        <v>9871.2999999999993</v>
      </c>
      <c r="H86" s="132">
        <f>G86/B86*100</f>
        <v>31.223469871896249</v>
      </c>
      <c r="I86" s="132">
        <f>B86-G86</f>
        <v>21743.7</v>
      </c>
      <c r="J86" s="569"/>
      <c r="K86" s="587"/>
    </row>
    <row r="87" spans="1:11" x14ac:dyDescent="0.25">
      <c r="A87" s="60" t="s">
        <v>3</v>
      </c>
      <c r="B87" s="132">
        <v>0</v>
      </c>
      <c r="C87" s="132">
        <v>0</v>
      </c>
      <c r="D87" s="132">
        <v>0</v>
      </c>
      <c r="E87" s="132">
        <v>0</v>
      </c>
      <c r="F87" s="132">
        <v>0</v>
      </c>
      <c r="G87" s="132">
        <v>0</v>
      </c>
      <c r="H87" s="132">
        <v>0</v>
      </c>
      <c r="I87" s="132">
        <f>B87-G87</f>
        <v>0</v>
      </c>
      <c r="J87" s="570"/>
      <c r="K87" s="39"/>
    </row>
    <row r="88" spans="1:11" s="32" customFormat="1" ht="20.100000000000001" customHeight="1" x14ac:dyDescent="0.25">
      <c r="A88" s="491" t="s">
        <v>208</v>
      </c>
      <c r="B88" s="492"/>
      <c r="C88" s="492"/>
      <c r="D88" s="492"/>
      <c r="E88" s="492"/>
      <c r="F88" s="492"/>
      <c r="G88" s="492"/>
      <c r="H88" s="492"/>
      <c r="I88" s="492"/>
      <c r="J88" s="493"/>
      <c r="K88" s="32" t="s">
        <v>32</v>
      </c>
    </row>
    <row r="89" spans="1:11" s="6" customFormat="1" ht="20.100000000000001" customHeight="1" x14ac:dyDescent="0.25">
      <c r="A89" s="403" t="s">
        <v>209</v>
      </c>
      <c r="B89" s="404"/>
      <c r="C89" s="404"/>
      <c r="D89" s="404"/>
      <c r="E89" s="404"/>
      <c r="F89" s="404"/>
      <c r="G89" s="404"/>
      <c r="H89" s="404"/>
      <c r="I89" s="404"/>
      <c r="J89" s="405"/>
    </row>
    <row r="90" spans="1:11" s="6" customFormat="1" ht="20.100000000000001" customHeight="1" x14ac:dyDescent="0.25">
      <c r="A90" s="403" t="s">
        <v>210</v>
      </c>
      <c r="B90" s="404"/>
      <c r="C90" s="404"/>
      <c r="D90" s="404"/>
      <c r="E90" s="404"/>
      <c r="F90" s="404"/>
      <c r="G90" s="404"/>
      <c r="H90" s="404"/>
      <c r="I90" s="404"/>
      <c r="J90" s="405"/>
    </row>
    <row r="91" spans="1:11" ht="63" customHeight="1" x14ac:dyDescent="0.25">
      <c r="A91" s="153" t="s">
        <v>284</v>
      </c>
      <c r="B91" s="133">
        <f>SUM(B92:B95)</f>
        <v>10000</v>
      </c>
      <c r="C91" s="133">
        <f>SUM(C92:C95)</f>
        <v>0</v>
      </c>
      <c r="D91" s="133">
        <f>C91/B91*100</f>
        <v>0</v>
      </c>
      <c r="E91" s="133">
        <f>E92+E93+E94+E95</f>
        <v>0</v>
      </c>
      <c r="F91" s="133">
        <f>E91/B91*100</f>
        <v>0</v>
      </c>
      <c r="G91" s="133">
        <f>G92+G93+G94+G95</f>
        <v>0</v>
      </c>
      <c r="H91" s="133">
        <f>G91/B91*100</f>
        <v>0</v>
      </c>
      <c r="I91" s="133">
        <f>B91-G91</f>
        <v>10000</v>
      </c>
      <c r="J91" s="561" t="s">
        <v>283</v>
      </c>
      <c r="K91" s="15" t="s">
        <v>32</v>
      </c>
    </row>
    <row r="92" spans="1:11" ht="19.5" x14ac:dyDescent="0.25">
      <c r="A92" s="58" t="s">
        <v>0</v>
      </c>
      <c r="B92" s="133">
        <v>0</v>
      </c>
      <c r="C92" s="133">
        <v>0</v>
      </c>
      <c r="D92" s="133">
        <v>0</v>
      </c>
      <c r="E92" s="133">
        <v>0</v>
      </c>
      <c r="F92" s="133">
        <v>0</v>
      </c>
      <c r="G92" s="133">
        <v>0</v>
      </c>
      <c r="H92" s="133">
        <v>0</v>
      </c>
      <c r="I92" s="133">
        <f>B92-G92</f>
        <v>0</v>
      </c>
      <c r="J92" s="562"/>
    </row>
    <row r="93" spans="1:11" ht="19.5" x14ac:dyDescent="0.25">
      <c r="A93" s="58" t="s">
        <v>1</v>
      </c>
      <c r="B93" s="133">
        <v>9400</v>
      </c>
      <c r="C93" s="133">
        <v>0</v>
      </c>
      <c r="D93" s="133">
        <v>0</v>
      </c>
      <c r="E93" s="133">
        <v>0</v>
      </c>
      <c r="F93" s="133">
        <v>0</v>
      </c>
      <c r="G93" s="133">
        <v>0</v>
      </c>
      <c r="H93" s="133">
        <f>G93/B93*100</f>
        <v>0</v>
      </c>
      <c r="I93" s="133">
        <f>B93-G93</f>
        <v>9400</v>
      </c>
      <c r="J93" s="562"/>
    </row>
    <row r="94" spans="1:11" x14ac:dyDescent="0.25">
      <c r="A94" s="60" t="s">
        <v>2</v>
      </c>
      <c r="B94" s="132">
        <v>600</v>
      </c>
      <c r="C94" s="132">
        <v>0</v>
      </c>
      <c r="D94" s="132">
        <v>0</v>
      </c>
      <c r="E94" s="132">
        <v>0</v>
      </c>
      <c r="F94" s="132">
        <v>0</v>
      </c>
      <c r="G94" s="132">
        <v>0</v>
      </c>
      <c r="H94" s="132">
        <f>G94/B94*100</f>
        <v>0</v>
      </c>
      <c r="I94" s="132">
        <f>B94-G94</f>
        <v>600</v>
      </c>
      <c r="J94" s="562"/>
    </row>
    <row r="95" spans="1:11" x14ac:dyDescent="0.25">
      <c r="A95" s="60" t="s">
        <v>3</v>
      </c>
      <c r="B95" s="132">
        <v>0</v>
      </c>
      <c r="C95" s="132">
        <v>0</v>
      </c>
      <c r="D95" s="132">
        <v>0</v>
      </c>
      <c r="E95" s="132">
        <v>0</v>
      </c>
      <c r="F95" s="132">
        <v>0</v>
      </c>
      <c r="G95" s="132">
        <v>0</v>
      </c>
      <c r="H95" s="132">
        <v>0</v>
      </c>
      <c r="I95" s="132">
        <f>B95-G95</f>
        <v>0</v>
      </c>
      <c r="J95" s="563"/>
    </row>
    <row r="96" spans="1:11" s="19" customFormat="1" x14ac:dyDescent="0.25">
      <c r="A96" s="468" t="s">
        <v>224</v>
      </c>
      <c r="B96" s="469"/>
      <c r="C96" s="469"/>
      <c r="D96" s="469"/>
      <c r="E96" s="469"/>
      <c r="F96" s="469"/>
      <c r="G96" s="469"/>
      <c r="H96" s="469"/>
      <c r="I96" s="469"/>
      <c r="J96" s="470"/>
    </row>
    <row r="97" spans="1:11" x14ac:dyDescent="0.25">
      <c r="A97" s="584" t="s">
        <v>53</v>
      </c>
      <c r="B97" s="585"/>
      <c r="C97" s="585"/>
      <c r="D97" s="585"/>
      <c r="E97" s="585"/>
      <c r="F97" s="585"/>
      <c r="G97" s="585"/>
      <c r="H97" s="585"/>
      <c r="I97" s="585"/>
      <c r="J97" s="586"/>
    </row>
    <row r="98" spans="1:11" ht="18.75" customHeight="1" x14ac:dyDescent="0.25">
      <c r="A98" s="474" t="s">
        <v>141</v>
      </c>
      <c r="B98" s="475"/>
      <c r="C98" s="475"/>
      <c r="D98" s="475"/>
      <c r="E98" s="475"/>
      <c r="F98" s="475"/>
      <c r="G98" s="475"/>
      <c r="H98" s="475"/>
      <c r="I98" s="475"/>
      <c r="J98" s="490"/>
    </row>
    <row r="99" spans="1:11" x14ac:dyDescent="0.25">
      <c r="A99" s="476" t="s">
        <v>225</v>
      </c>
      <c r="B99" s="477"/>
      <c r="C99" s="477"/>
      <c r="D99" s="477"/>
      <c r="E99" s="477"/>
      <c r="F99" s="477"/>
      <c r="G99" s="477"/>
      <c r="H99" s="477"/>
      <c r="I99" s="477"/>
      <c r="J99" s="486"/>
    </row>
    <row r="100" spans="1:11" ht="112.5" x14ac:dyDescent="0.25">
      <c r="A100" s="153" t="s">
        <v>54</v>
      </c>
      <c r="B100" s="133">
        <f>SUM(B101:B104)</f>
        <v>16979.899999999998</v>
      </c>
      <c r="C100" s="133">
        <f>SUM(C101:C104)</f>
        <v>13297.9</v>
      </c>
      <c r="D100" s="133">
        <f>C100/B100*100</f>
        <v>78.315537782908024</v>
      </c>
      <c r="E100" s="133">
        <f>SUM(E101:E104)</f>
        <v>13297.9</v>
      </c>
      <c r="F100" s="133">
        <f>E100/B100*100</f>
        <v>78.315537782908024</v>
      </c>
      <c r="G100" s="133">
        <f>SUM(G101:G104)</f>
        <v>13297.9</v>
      </c>
      <c r="H100" s="136">
        <f>G100/B100*100</f>
        <v>78.315537782908024</v>
      </c>
      <c r="I100" s="133">
        <f>B100-G100</f>
        <v>3681.9999999999982</v>
      </c>
      <c r="J100" s="568" t="s">
        <v>147</v>
      </c>
      <c r="K100" s="583" t="s">
        <v>143</v>
      </c>
    </row>
    <row r="101" spans="1:11" ht="19.5" x14ac:dyDescent="0.25">
      <c r="A101" s="68" t="s">
        <v>0</v>
      </c>
      <c r="B101" s="133">
        <f>B107+B112</f>
        <v>0</v>
      </c>
      <c r="C101" s="133">
        <f>C107+C112</f>
        <v>0</v>
      </c>
      <c r="D101" s="133">
        <v>0</v>
      </c>
      <c r="E101" s="133">
        <f>E107+E112</f>
        <v>0</v>
      </c>
      <c r="F101" s="133">
        <v>0</v>
      </c>
      <c r="G101" s="133">
        <f>G107+G112</f>
        <v>0</v>
      </c>
      <c r="H101" s="137">
        <v>0</v>
      </c>
      <c r="I101" s="133">
        <f>B101-G101</f>
        <v>0</v>
      </c>
      <c r="J101" s="569"/>
      <c r="K101" s="583"/>
    </row>
    <row r="102" spans="1:11" ht="19.5" x14ac:dyDescent="0.25">
      <c r="A102" s="68" t="s">
        <v>1</v>
      </c>
      <c r="B102" s="133">
        <f>B108+B113</f>
        <v>16979.899999999998</v>
      </c>
      <c r="C102" s="133">
        <f t="shared" ref="B102:C104" si="5">C108+C113</f>
        <v>13297.9</v>
      </c>
      <c r="D102" s="133">
        <f>C102/B102*100</f>
        <v>78.315537782908024</v>
      </c>
      <c r="E102" s="133">
        <f>E108+E113</f>
        <v>13297.9</v>
      </c>
      <c r="F102" s="133">
        <f>E102/B102*100</f>
        <v>78.315537782908024</v>
      </c>
      <c r="G102" s="133">
        <f>G108+G113</f>
        <v>13297.9</v>
      </c>
      <c r="H102" s="137">
        <f>G102/B102*100</f>
        <v>78.315537782908024</v>
      </c>
      <c r="I102" s="133">
        <f>B102-G102</f>
        <v>3681.9999999999982</v>
      </c>
      <c r="J102" s="569"/>
      <c r="K102" s="583"/>
    </row>
    <row r="103" spans="1:11" x14ac:dyDescent="0.25">
      <c r="A103" s="69" t="s">
        <v>2</v>
      </c>
      <c r="B103" s="132">
        <f t="shared" si="5"/>
        <v>0</v>
      </c>
      <c r="C103" s="132">
        <f t="shared" si="5"/>
        <v>0</v>
      </c>
      <c r="D103" s="132">
        <v>0</v>
      </c>
      <c r="E103" s="132">
        <f>E109+E114</f>
        <v>0</v>
      </c>
      <c r="F103" s="136">
        <v>0</v>
      </c>
      <c r="G103" s="132">
        <f>G109+G114</f>
        <v>0</v>
      </c>
      <c r="H103" s="136">
        <v>0</v>
      </c>
      <c r="I103" s="132">
        <f>B103-G103</f>
        <v>0</v>
      </c>
      <c r="J103" s="569"/>
      <c r="K103" s="583"/>
    </row>
    <row r="104" spans="1:11" x14ac:dyDescent="0.25">
      <c r="A104" s="69" t="s">
        <v>3</v>
      </c>
      <c r="B104" s="132">
        <f t="shared" si="5"/>
        <v>0</v>
      </c>
      <c r="C104" s="132">
        <f t="shared" si="5"/>
        <v>0</v>
      </c>
      <c r="D104" s="132">
        <v>0</v>
      </c>
      <c r="E104" s="132">
        <f>E110+E115</f>
        <v>0</v>
      </c>
      <c r="F104" s="136">
        <v>0</v>
      </c>
      <c r="G104" s="132">
        <f>G110+G115</f>
        <v>0</v>
      </c>
      <c r="H104" s="136">
        <v>0</v>
      </c>
      <c r="I104" s="132">
        <f>B104-G104</f>
        <v>0</v>
      </c>
      <c r="J104" s="570"/>
      <c r="K104" s="583"/>
    </row>
    <row r="105" spans="1:11" s="8" customFormat="1" x14ac:dyDescent="0.25">
      <c r="A105" s="484" t="s">
        <v>38</v>
      </c>
      <c r="B105" s="485"/>
      <c r="C105" s="485"/>
      <c r="D105" s="485"/>
      <c r="E105" s="485"/>
      <c r="F105" s="485"/>
      <c r="G105" s="485"/>
      <c r="H105" s="485"/>
      <c r="I105" s="485"/>
      <c r="J105" s="485"/>
      <c r="K105" s="97"/>
    </row>
    <row r="106" spans="1:11" s="8" customFormat="1" x14ac:dyDescent="0.25">
      <c r="A106" s="98" t="s">
        <v>39</v>
      </c>
      <c r="B106" s="133">
        <f>SUM(B107:B110)</f>
        <v>16878.599999999999</v>
      </c>
      <c r="C106" s="133">
        <f>SUM(C107:C110)</f>
        <v>13252.4</v>
      </c>
      <c r="D106" s="133">
        <f>C106/B106*100</f>
        <v>78.51599066273269</v>
      </c>
      <c r="E106" s="133">
        <f>SUM(E107:E110)</f>
        <v>13252.4</v>
      </c>
      <c r="F106" s="133">
        <f>E106/B106*100</f>
        <v>78.51599066273269</v>
      </c>
      <c r="G106" s="133">
        <f>SUM(G107:G110)</f>
        <v>13252.4</v>
      </c>
      <c r="H106" s="133">
        <f>G106/B106*100</f>
        <v>78.51599066273269</v>
      </c>
      <c r="I106" s="133">
        <f t="shared" ref="I106:I115" si="6">B106-G106</f>
        <v>3626.1999999999989</v>
      </c>
      <c r="J106" s="542" t="s">
        <v>122</v>
      </c>
      <c r="K106" s="97"/>
    </row>
    <row r="107" spans="1:11" s="8" customFormat="1" ht="19.5" x14ac:dyDescent="0.25">
      <c r="A107" s="99" t="s">
        <v>0</v>
      </c>
      <c r="B107" s="133">
        <v>0</v>
      </c>
      <c r="C107" s="133">
        <v>0</v>
      </c>
      <c r="D107" s="133">
        <v>0</v>
      </c>
      <c r="E107" s="133">
        <v>0</v>
      </c>
      <c r="F107" s="133">
        <v>0</v>
      </c>
      <c r="G107" s="133">
        <v>0</v>
      </c>
      <c r="H107" s="133">
        <v>0</v>
      </c>
      <c r="I107" s="133">
        <f t="shared" si="6"/>
        <v>0</v>
      </c>
      <c r="J107" s="543"/>
      <c r="K107" s="97"/>
    </row>
    <row r="108" spans="1:11" s="8" customFormat="1" ht="19.5" x14ac:dyDescent="0.25">
      <c r="A108" s="99" t="s">
        <v>1</v>
      </c>
      <c r="B108" s="133">
        <v>16878.599999999999</v>
      </c>
      <c r="C108" s="133">
        <v>13252.4</v>
      </c>
      <c r="D108" s="133">
        <f>C108/B108*100</f>
        <v>78.51599066273269</v>
      </c>
      <c r="E108" s="133">
        <v>13252.4</v>
      </c>
      <c r="F108" s="133">
        <f>E108/B108*100</f>
        <v>78.51599066273269</v>
      </c>
      <c r="G108" s="133">
        <v>13252.4</v>
      </c>
      <c r="H108" s="133">
        <f>G108/B108*100</f>
        <v>78.51599066273269</v>
      </c>
      <c r="I108" s="133">
        <f t="shared" si="6"/>
        <v>3626.1999999999989</v>
      </c>
      <c r="J108" s="543"/>
      <c r="K108" s="97"/>
    </row>
    <row r="109" spans="1:11" s="8" customFormat="1" x14ac:dyDescent="0.25">
      <c r="A109" s="100" t="s">
        <v>2</v>
      </c>
      <c r="B109" s="132">
        <v>0</v>
      </c>
      <c r="C109" s="132">
        <v>0</v>
      </c>
      <c r="D109" s="132">
        <v>0</v>
      </c>
      <c r="E109" s="132">
        <v>0</v>
      </c>
      <c r="F109" s="132">
        <v>0</v>
      </c>
      <c r="G109" s="132">
        <v>0</v>
      </c>
      <c r="H109" s="132">
        <v>0</v>
      </c>
      <c r="I109" s="132">
        <f t="shared" si="6"/>
        <v>0</v>
      </c>
      <c r="J109" s="543"/>
      <c r="K109" s="97"/>
    </row>
    <row r="110" spans="1:11" s="8" customFormat="1" x14ac:dyDescent="0.25">
      <c r="A110" s="101" t="s">
        <v>3</v>
      </c>
      <c r="B110" s="132">
        <v>0</v>
      </c>
      <c r="C110" s="132">
        <v>0</v>
      </c>
      <c r="D110" s="132">
        <v>0</v>
      </c>
      <c r="E110" s="132">
        <v>0</v>
      </c>
      <c r="F110" s="132">
        <v>0</v>
      </c>
      <c r="G110" s="132">
        <v>0</v>
      </c>
      <c r="H110" s="132">
        <v>0</v>
      </c>
      <c r="I110" s="132">
        <f t="shared" si="6"/>
        <v>0</v>
      </c>
      <c r="J110" s="544"/>
      <c r="K110" s="97"/>
    </row>
    <row r="111" spans="1:11" s="8" customFormat="1" x14ac:dyDescent="0.25">
      <c r="A111" s="17" t="s">
        <v>40</v>
      </c>
      <c r="B111" s="133">
        <f>SUM(B112:B115)</f>
        <v>101.3</v>
      </c>
      <c r="C111" s="133">
        <f>SUM(C112:C115)</f>
        <v>45.5</v>
      </c>
      <c r="D111" s="133">
        <f>C111/B111*100</f>
        <v>44.916090819348469</v>
      </c>
      <c r="E111" s="133">
        <f>SUM(E112:E115)</f>
        <v>45.5</v>
      </c>
      <c r="F111" s="133">
        <f>E111/B111*100</f>
        <v>44.916090819348469</v>
      </c>
      <c r="G111" s="133">
        <f>SUM(G112:G115)</f>
        <v>45.5</v>
      </c>
      <c r="H111" s="133">
        <f>G111/B111*100</f>
        <v>44.916090819348469</v>
      </c>
      <c r="I111" s="133">
        <f t="shared" si="6"/>
        <v>55.8</v>
      </c>
      <c r="J111" s="542" t="s">
        <v>121</v>
      </c>
      <c r="K111" s="97"/>
    </row>
    <row r="112" spans="1:11" s="8" customFormat="1" ht="19.5" x14ac:dyDescent="0.25">
      <c r="A112" s="61" t="s">
        <v>0</v>
      </c>
      <c r="B112" s="133">
        <v>0</v>
      </c>
      <c r="C112" s="133">
        <v>0</v>
      </c>
      <c r="D112" s="133">
        <v>0</v>
      </c>
      <c r="E112" s="133">
        <v>0</v>
      </c>
      <c r="F112" s="133">
        <v>0</v>
      </c>
      <c r="G112" s="133">
        <v>0</v>
      </c>
      <c r="H112" s="133">
        <v>0</v>
      </c>
      <c r="I112" s="133">
        <f t="shared" si="6"/>
        <v>0</v>
      </c>
      <c r="J112" s="543"/>
      <c r="K112" s="97"/>
    </row>
    <row r="113" spans="1:11" s="8" customFormat="1" ht="19.5" x14ac:dyDescent="0.25">
      <c r="A113" s="61" t="s">
        <v>1</v>
      </c>
      <c r="B113" s="133">
        <v>101.3</v>
      </c>
      <c r="C113" s="133">
        <v>45.5</v>
      </c>
      <c r="D113" s="133">
        <f>C113/B113*100</f>
        <v>44.916090819348469</v>
      </c>
      <c r="E113" s="133">
        <v>45.5</v>
      </c>
      <c r="F113" s="133">
        <f>E113/B113*100</f>
        <v>44.916090819348469</v>
      </c>
      <c r="G113" s="133">
        <v>45.5</v>
      </c>
      <c r="H113" s="133">
        <v>0</v>
      </c>
      <c r="I113" s="133">
        <f t="shared" si="6"/>
        <v>55.8</v>
      </c>
      <c r="J113" s="543"/>
    </row>
    <row r="114" spans="1:11" s="8" customFormat="1" x14ac:dyDescent="0.25">
      <c r="A114" s="62" t="s">
        <v>2</v>
      </c>
      <c r="B114" s="132">
        <v>0</v>
      </c>
      <c r="C114" s="132">
        <v>0</v>
      </c>
      <c r="D114" s="132">
        <v>0</v>
      </c>
      <c r="E114" s="132">
        <v>0</v>
      </c>
      <c r="F114" s="132">
        <v>0</v>
      </c>
      <c r="G114" s="132">
        <v>0</v>
      </c>
      <c r="H114" s="132">
        <v>0</v>
      </c>
      <c r="I114" s="132">
        <f t="shared" si="6"/>
        <v>0</v>
      </c>
      <c r="J114" s="543"/>
    </row>
    <row r="115" spans="1:11" s="8" customFormat="1" x14ac:dyDescent="0.25">
      <c r="A115" s="96" t="s">
        <v>3</v>
      </c>
      <c r="B115" s="132">
        <v>0</v>
      </c>
      <c r="C115" s="132">
        <v>0</v>
      </c>
      <c r="D115" s="132">
        <v>0</v>
      </c>
      <c r="E115" s="132">
        <v>0</v>
      </c>
      <c r="F115" s="132">
        <v>0</v>
      </c>
      <c r="G115" s="132">
        <v>0</v>
      </c>
      <c r="H115" s="132">
        <v>0</v>
      </c>
      <c r="I115" s="132">
        <f t="shared" si="6"/>
        <v>0</v>
      </c>
      <c r="J115" s="544"/>
    </row>
    <row r="116" spans="1:11" s="18" customFormat="1" x14ac:dyDescent="0.25">
      <c r="A116" s="481" t="s">
        <v>268</v>
      </c>
      <c r="B116" s="482"/>
      <c r="C116" s="482"/>
      <c r="D116" s="482"/>
      <c r="E116" s="482"/>
      <c r="F116" s="482"/>
      <c r="G116" s="482"/>
      <c r="H116" s="482"/>
      <c r="I116" s="482"/>
      <c r="J116" s="483"/>
    </row>
    <row r="117" spans="1:11" s="1" customFormat="1" x14ac:dyDescent="0.25">
      <c r="A117" s="484" t="s">
        <v>55</v>
      </c>
      <c r="B117" s="485"/>
      <c r="C117" s="485"/>
      <c r="D117" s="485"/>
      <c r="E117" s="485"/>
      <c r="F117" s="485"/>
      <c r="G117" s="485"/>
      <c r="H117" s="485"/>
      <c r="I117" s="485"/>
      <c r="J117" s="489"/>
    </row>
    <row r="118" spans="1:11" s="19" customFormat="1" x14ac:dyDescent="0.25">
      <c r="A118" s="468" t="s">
        <v>228</v>
      </c>
      <c r="B118" s="469"/>
      <c r="C118" s="469"/>
      <c r="D118" s="469"/>
      <c r="E118" s="469"/>
      <c r="F118" s="469"/>
      <c r="G118" s="469"/>
      <c r="H118" s="469"/>
      <c r="I118" s="469"/>
      <c r="J118" s="470"/>
    </row>
    <row r="119" spans="1:11" s="1" customFormat="1" x14ac:dyDescent="0.25">
      <c r="A119" s="484" t="s">
        <v>56</v>
      </c>
      <c r="B119" s="485"/>
      <c r="C119" s="485"/>
      <c r="D119" s="485"/>
      <c r="E119" s="485"/>
      <c r="F119" s="485"/>
      <c r="G119" s="485"/>
      <c r="H119" s="485"/>
      <c r="I119" s="485"/>
      <c r="J119" s="489"/>
    </row>
    <row r="120" spans="1:11" s="20" customFormat="1" x14ac:dyDescent="0.25">
      <c r="A120" s="474" t="s">
        <v>154</v>
      </c>
      <c r="B120" s="475"/>
      <c r="C120" s="475"/>
      <c r="D120" s="475"/>
      <c r="E120" s="475"/>
      <c r="F120" s="475"/>
      <c r="G120" s="475"/>
      <c r="H120" s="475"/>
      <c r="I120" s="475"/>
      <c r="J120" s="490"/>
    </row>
    <row r="121" spans="1:11" s="8" customFormat="1" ht="112.5" x14ac:dyDescent="0.25">
      <c r="A121" s="153" t="s">
        <v>215</v>
      </c>
      <c r="B121" s="133">
        <f>SUM(B122:B125)</f>
        <v>318008.40000000002</v>
      </c>
      <c r="C121" s="133">
        <f>SUM(C122:C125)</f>
        <v>145004.90000000002</v>
      </c>
      <c r="D121" s="133">
        <f>C121/B121*100</f>
        <v>45.597820686497592</v>
      </c>
      <c r="E121" s="133">
        <f>SUM(E122:E125)</f>
        <v>146004.90000000002</v>
      </c>
      <c r="F121" s="133">
        <f>E121/B121*100</f>
        <v>45.912277788888602</v>
      </c>
      <c r="G121" s="133">
        <f>SUM(G122:G125)</f>
        <v>145004.90000000002</v>
      </c>
      <c r="H121" s="133">
        <f>G121/B121*100</f>
        <v>45.597820686497592</v>
      </c>
      <c r="I121" s="133">
        <f>B121-G121</f>
        <v>173003.5</v>
      </c>
      <c r="J121" s="568" t="s">
        <v>216</v>
      </c>
      <c r="K121" s="41" t="s">
        <v>120</v>
      </c>
    </row>
    <row r="122" spans="1:11" s="8" customFormat="1" ht="19.5" x14ac:dyDescent="0.25">
      <c r="A122" s="70" t="s">
        <v>230</v>
      </c>
      <c r="B122" s="133">
        <f>142413.7+173003.5</f>
        <v>315417.2</v>
      </c>
      <c r="C122" s="133">
        <v>142413.70000000001</v>
      </c>
      <c r="D122" s="133">
        <f>C122/B122*100</f>
        <v>45.150898555944316</v>
      </c>
      <c r="E122" s="133">
        <v>143413.70000000001</v>
      </c>
      <c r="F122" s="133">
        <f>E122/B122*100</f>
        <v>45.467938970988271</v>
      </c>
      <c r="G122" s="133">
        <v>142413.70000000001</v>
      </c>
      <c r="H122" s="133">
        <f>G122/B122*100</f>
        <v>45.150898555944316</v>
      </c>
      <c r="I122" s="133">
        <f>B122-G122</f>
        <v>173003.5</v>
      </c>
      <c r="J122" s="569"/>
    </row>
    <row r="123" spans="1:11" s="8" customFormat="1" ht="19.5" x14ac:dyDescent="0.25">
      <c r="A123" s="58" t="s">
        <v>1</v>
      </c>
      <c r="B123" s="133">
        <v>2591.1999999999998</v>
      </c>
      <c r="C123" s="133">
        <v>2591.1999999999998</v>
      </c>
      <c r="D123" s="133">
        <f>C123/B123*100</f>
        <v>100</v>
      </c>
      <c r="E123" s="133">
        <v>2591.1999999999998</v>
      </c>
      <c r="F123" s="133">
        <f>E123/B123*100</f>
        <v>100</v>
      </c>
      <c r="G123" s="133">
        <v>2591.1999999999998</v>
      </c>
      <c r="H123" s="133">
        <f>G123/B123*100</f>
        <v>100</v>
      </c>
      <c r="I123" s="133">
        <f>B123-G123</f>
        <v>0</v>
      </c>
      <c r="J123" s="569"/>
    </row>
    <row r="124" spans="1:11" s="8" customFormat="1" x14ac:dyDescent="0.25">
      <c r="A124" s="60" t="s">
        <v>2</v>
      </c>
      <c r="B124" s="132">
        <v>0</v>
      </c>
      <c r="C124" s="132">
        <v>0</v>
      </c>
      <c r="D124" s="132">
        <v>0</v>
      </c>
      <c r="E124" s="132">
        <v>0</v>
      </c>
      <c r="F124" s="132">
        <v>0</v>
      </c>
      <c r="G124" s="132">
        <v>0</v>
      </c>
      <c r="H124" s="132">
        <v>0</v>
      </c>
      <c r="I124" s="132">
        <f>B124-G124</f>
        <v>0</v>
      </c>
      <c r="J124" s="569"/>
    </row>
    <row r="125" spans="1:11" s="8" customFormat="1" ht="217.5" customHeight="1" x14ac:dyDescent="0.25">
      <c r="A125" s="60" t="s">
        <v>3</v>
      </c>
      <c r="B125" s="132">
        <v>0</v>
      </c>
      <c r="C125" s="132">
        <v>0</v>
      </c>
      <c r="D125" s="132">
        <v>0</v>
      </c>
      <c r="E125" s="132">
        <v>0</v>
      </c>
      <c r="F125" s="132">
        <v>0</v>
      </c>
      <c r="G125" s="132">
        <v>0</v>
      </c>
      <c r="H125" s="132">
        <v>0</v>
      </c>
      <c r="I125" s="132">
        <f>B125-G125</f>
        <v>0</v>
      </c>
      <c r="J125" s="570"/>
    </row>
    <row r="126" spans="1:11" s="8" customFormat="1" x14ac:dyDescent="0.25">
      <c r="A126" s="108" t="s">
        <v>38</v>
      </c>
      <c r="B126" s="109"/>
      <c r="C126" s="109"/>
      <c r="D126" s="109"/>
      <c r="E126" s="109"/>
      <c r="F126" s="109"/>
      <c r="G126" s="109"/>
      <c r="H126" s="109"/>
      <c r="I126" s="109"/>
      <c r="J126" s="128"/>
    </row>
    <row r="127" spans="1:11" s="42" customFormat="1" x14ac:dyDescent="0.25">
      <c r="A127" s="474" t="s">
        <v>155</v>
      </c>
      <c r="B127" s="475"/>
      <c r="C127" s="475"/>
      <c r="D127" s="475"/>
      <c r="E127" s="475"/>
      <c r="F127" s="475"/>
      <c r="G127" s="475"/>
      <c r="H127" s="475"/>
      <c r="I127" s="475"/>
      <c r="J127" s="490"/>
    </row>
    <row r="128" spans="1:11" s="8" customFormat="1" x14ac:dyDescent="0.25">
      <c r="A128" s="471" t="s">
        <v>269</v>
      </c>
      <c r="B128" s="472"/>
      <c r="C128" s="472"/>
      <c r="D128" s="472"/>
      <c r="E128" s="472"/>
      <c r="F128" s="472"/>
      <c r="G128" s="472"/>
      <c r="H128" s="472"/>
      <c r="I128" s="472"/>
      <c r="J128" s="473"/>
    </row>
    <row r="129" spans="1:12" s="8" customFormat="1" x14ac:dyDescent="0.25">
      <c r="A129" s="511" t="s">
        <v>272</v>
      </c>
      <c r="B129" s="512"/>
      <c r="C129" s="512"/>
      <c r="D129" s="512"/>
      <c r="E129" s="512"/>
      <c r="F129" s="512"/>
      <c r="G129" s="512"/>
      <c r="H129" s="512"/>
      <c r="I129" s="512"/>
      <c r="J129" s="513"/>
    </row>
    <row r="130" spans="1:12" s="8" customFormat="1" ht="112.5" x14ac:dyDescent="0.25">
      <c r="A130" s="154" t="s">
        <v>142</v>
      </c>
      <c r="B130" s="133">
        <f>SUM(B131:B134)</f>
        <v>173003.5</v>
      </c>
      <c r="C130" s="133">
        <f>SUM(C131:C134)</f>
        <v>0</v>
      </c>
      <c r="D130" s="133">
        <f>C130/B130*100</f>
        <v>0</v>
      </c>
      <c r="E130" s="133">
        <f>SUM(E131:E134)</f>
        <v>0</v>
      </c>
      <c r="F130" s="133">
        <f>E130/B130*100</f>
        <v>0</v>
      </c>
      <c r="G130" s="133">
        <f>SUM(G131:G134)</f>
        <v>0</v>
      </c>
      <c r="H130" s="133">
        <f>G130/B130*100</f>
        <v>0</v>
      </c>
      <c r="I130" s="133">
        <f>B130-G130</f>
        <v>173003.5</v>
      </c>
      <c r="J130" s="568" t="s">
        <v>287</v>
      </c>
    </row>
    <row r="131" spans="1:12" s="8" customFormat="1" ht="19.5" x14ac:dyDescent="0.25">
      <c r="A131" s="61" t="s">
        <v>0</v>
      </c>
      <c r="B131" s="133">
        <v>173003.5</v>
      </c>
      <c r="C131" s="133">
        <v>0</v>
      </c>
      <c r="D131" s="133">
        <f>C131/B131*100</f>
        <v>0</v>
      </c>
      <c r="E131" s="133">
        <v>0</v>
      </c>
      <c r="F131" s="133">
        <f>E131/B131*100</f>
        <v>0</v>
      </c>
      <c r="G131" s="133">
        <v>0</v>
      </c>
      <c r="H131" s="133">
        <f>G131/B131*100</f>
        <v>0</v>
      </c>
      <c r="I131" s="133">
        <f>B131-G131</f>
        <v>173003.5</v>
      </c>
      <c r="J131" s="569"/>
      <c r="K131" s="8" t="s">
        <v>229</v>
      </c>
    </row>
    <row r="132" spans="1:12" s="9" customFormat="1" ht="19.5" x14ac:dyDescent="0.25">
      <c r="A132" s="61" t="s">
        <v>1</v>
      </c>
      <c r="B132" s="139">
        <v>0</v>
      </c>
      <c r="C132" s="139">
        <v>0</v>
      </c>
      <c r="D132" s="133">
        <v>0</v>
      </c>
      <c r="E132" s="139">
        <v>0</v>
      </c>
      <c r="F132" s="133">
        <v>0</v>
      </c>
      <c r="G132" s="139">
        <v>0</v>
      </c>
      <c r="H132" s="133">
        <v>0</v>
      </c>
      <c r="I132" s="133">
        <f>B132-G132</f>
        <v>0</v>
      </c>
      <c r="J132" s="569"/>
    </row>
    <row r="133" spans="1:12" s="8" customFormat="1" x14ac:dyDescent="0.25">
      <c r="A133" s="62" t="s">
        <v>2</v>
      </c>
      <c r="B133" s="140">
        <v>0</v>
      </c>
      <c r="C133" s="140">
        <v>0</v>
      </c>
      <c r="D133" s="132">
        <v>0</v>
      </c>
      <c r="E133" s="140">
        <v>0</v>
      </c>
      <c r="F133" s="132">
        <v>0</v>
      </c>
      <c r="G133" s="140">
        <v>0</v>
      </c>
      <c r="H133" s="132">
        <v>0</v>
      </c>
      <c r="I133" s="132">
        <f>B133-G133</f>
        <v>0</v>
      </c>
      <c r="J133" s="569"/>
    </row>
    <row r="134" spans="1:12" s="8" customFormat="1" x14ac:dyDescent="0.25">
      <c r="A134" s="60" t="s">
        <v>3</v>
      </c>
      <c r="B134" s="132">
        <v>0</v>
      </c>
      <c r="C134" s="132">
        <v>0</v>
      </c>
      <c r="D134" s="132">
        <v>0</v>
      </c>
      <c r="E134" s="132">
        <v>0</v>
      </c>
      <c r="F134" s="132">
        <v>0</v>
      </c>
      <c r="G134" s="132">
        <v>0</v>
      </c>
      <c r="H134" s="132">
        <v>0</v>
      </c>
      <c r="I134" s="132">
        <f>B134-G134</f>
        <v>0</v>
      </c>
      <c r="J134" s="570"/>
    </row>
    <row r="135" spans="1:12" s="18" customFormat="1" x14ac:dyDescent="0.25">
      <c r="A135" s="481" t="s">
        <v>271</v>
      </c>
      <c r="B135" s="482"/>
      <c r="C135" s="482"/>
      <c r="D135" s="482"/>
      <c r="E135" s="482"/>
      <c r="F135" s="482"/>
      <c r="G135" s="482"/>
      <c r="H135" s="482"/>
      <c r="I135" s="482"/>
      <c r="J135" s="483"/>
      <c r="K135" s="2" t="s">
        <v>28</v>
      </c>
    </row>
    <row r="136" spans="1:12" s="7" customFormat="1" x14ac:dyDescent="0.25">
      <c r="A136" s="484" t="s">
        <v>57</v>
      </c>
      <c r="B136" s="485"/>
      <c r="C136" s="485"/>
      <c r="D136" s="485"/>
      <c r="E136" s="485"/>
      <c r="F136" s="485"/>
      <c r="G136" s="485"/>
      <c r="H136" s="485"/>
      <c r="I136" s="485"/>
      <c r="J136" s="489"/>
    </row>
    <row r="137" spans="1:12" s="19" customFormat="1" x14ac:dyDescent="0.25">
      <c r="A137" s="468" t="s">
        <v>231</v>
      </c>
      <c r="B137" s="469"/>
      <c r="C137" s="469"/>
      <c r="D137" s="469"/>
      <c r="E137" s="469"/>
      <c r="F137" s="469"/>
      <c r="G137" s="469"/>
      <c r="H137" s="469"/>
      <c r="I137" s="469"/>
      <c r="J137" s="470"/>
      <c r="K137" s="2" t="s">
        <v>30</v>
      </c>
    </row>
    <row r="138" spans="1:12" x14ac:dyDescent="0.25">
      <c r="A138" s="484" t="s">
        <v>58</v>
      </c>
      <c r="B138" s="485"/>
      <c r="C138" s="485"/>
      <c r="D138" s="485"/>
      <c r="E138" s="485"/>
      <c r="F138" s="485"/>
      <c r="G138" s="485"/>
      <c r="H138" s="485"/>
      <c r="I138" s="485"/>
      <c r="J138" s="489"/>
    </row>
    <row r="139" spans="1:12" s="92" customFormat="1" x14ac:dyDescent="0.25">
      <c r="A139" s="393" t="s">
        <v>156</v>
      </c>
      <c r="B139" s="394"/>
      <c r="C139" s="394"/>
      <c r="D139" s="394"/>
      <c r="E139" s="394"/>
      <c r="F139" s="394"/>
      <c r="G139" s="394"/>
      <c r="H139" s="394"/>
      <c r="I139" s="394"/>
      <c r="J139" s="395"/>
    </row>
    <row r="140" spans="1:12" s="6" customFormat="1" x14ac:dyDescent="0.25">
      <c r="A140" s="378" t="s">
        <v>273</v>
      </c>
      <c r="B140" s="379"/>
      <c r="C140" s="379"/>
      <c r="D140" s="379"/>
      <c r="E140" s="379"/>
      <c r="F140" s="379"/>
      <c r="G140" s="379"/>
      <c r="H140" s="379"/>
      <c r="I140" s="379"/>
      <c r="J140" s="380"/>
    </row>
    <row r="141" spans="1:12" hidden="1" x14ac:dyDescent="0.25">
      <c r="A141" s="511" t="s">
        <v>272</v>
      </c>
      <c r="B141" s="512"/>
      <c r="C141" s="512"/>
      <c r="D141" s="512"/>
      <c r="E141" s="512"/>
      <c r="F141" s="512"/>
      <c r="G141" s="512"/>
      <c r="H141" s="512"/>
      <c r="I141" s="512"/>
      <c r="J141" s="513"/>
    </row>
    <row r="142" spans="1:12" s="8" customFormat="1" ht="272.25" hidden="1" customHeight="1" x14ac:dyDescent="0.25">
      <c r="A142" s="91" t="s">
        <v>59</v>
      </c>
      <c r="B142" s="59">
        <f>SUM(B143:B146)</f>
        <v>0</v>
      </c>
      <c r="C142" s="59">
        <f>SUM(C143:C146)</f>
        <v>0</v>
      </c>
      <c r="D142" s="59" t="e">
        <f>C142/B142*100</f>
        <v>#DIV/0!</v>
      </c>
      <c r="E142" s="59">
        <f>SUM(E143:E146)</f>
        <v>0</v>
      </c>
      <c r="F142" s="59" t="e">
        <f>E142/B142*100</f>
        <v>#DIV/0!</v>
      </c>
      <c r="G142" s="59">
        <f>SUM(G143:G146)</f>
        <v>0</v>
      </c>
      <c r="H142" s="59" t="e">
        <f>G142/B142*100</f>
        <v>#DIV/0!</v>
      </c>
      <c r="I142" s="59">
        <f>B142-G142</f>
        <v>0</v>
      </c>
      <c r="J142" s="579" t="s">
        <v>148</v>
      </c>
      <c r="K142" s="16" t="s">
        <v>274</v>
      </c>
      <c r="L142" s="41" t="s">
        <v>255</v>
      </c>
    </row>
    <row r="143" spans="1:12" s="8" customFormat="1" ht="19.5" hidden="1" x14ac:dyDescent="0.25">
      <c r="A143" s="68" t="s">
        <v>0</v>
      </c>
      <c r="B143" s="59">
        <v>0</v>
      </c>
      <c r="C143" s="59">
        <v>0</v>
      </c>
      <c r="D143" s="59">
        <f>SUM(D144:D147)</f>
        <v>0</v>
      </c>
      <c r="E143" s="59">
        <v>0</v>
      </c>
      <c r="F143" s="59">
        <f>SUM(F144:F147)</f>
        <v>0</v>
      </c>
      <c r="G143" s="59">
        <v>0</v>
      </c>
      <c r="H143" s="59">
        <f>SUM(H144:H147)</f>
        <v>0</v>
      </c>
      <c r="I143" s="59">
        <v>0</v>
      </c>
      <c r="J143" s="580"/>
    </row>
    <row r="144" spans="1:12" s="8" customFormat="1" ht="39" hidden="1" x14ac:dyDescent="0.25">
      <c r="A144" s="71" t="s">
        <v>232</v>
      </c>
      <c r="B144" s="59">
        <v>0</v>
      </c>
      <c r="C144" s="59">
        <v>0</v>
      </c>
      <c r="D144" s="59">
        <v>0</v>
      </c>
      <c r="E144" s="59">
        <v>0</v>
      </c>
      <c r="F144" s="59">
        <v>0</v>
      </c>
      <c r="G144" s="59">
        <v>0</v>
      </c>
      <c r="H144" s="59">
        <v>0</v>
      </c>
      <c r="I144" s="59">
        <f>B144-G144</f>
        <v>0</v>
      </c>
      <c r="J144" s="580"/>
    </row>
    <row r="145" spans="1:13" s="8" customFormat="1" hidden="1" x14ac:dyDescent="0.25">
      <c r="A145" s="72" t="s">
        <v>2</v>
      </c>
      <c r="B145" s="57">
        <v>0</v>
      </c>
      <c r="C145" s="57">
        <v>0</v>
      </c>
      <c r="D145" s="57">
        <v>0</v>
      </c>
      <c r="E145" s="57">
        <v>0</v>
      </c>
      <c r="F145" s="57">
        <v>0</v>
      </c>
      <c r="G145" s="57">
        <v>0</v>
      </c>
      <c r="H145" s="57">
        <v>0</v>
      </c>
      <c r="I145" s="57">
        <f>B145-G145</f>
        <v>0</v>
      </c>
      <c r="J145" s="580"/>
    </row>
    <row r="146" spans="1:13" s="8" customFormat="1" hidden="1" x14ac:dyDescent="0.25">
      <c r="A146" s="72" t="s">
        <v>3</v>
      </c>
      <c r="B146" s="57">
        <v>0</v>
      </c>
      <c r="C146" s="57">
        <v>0</v>
      </c>
      <c r="D146" s="57">
        <v>0</v>
      </c>
      <c r="E146" s="57">
        <v>0</v>
      </c>
      <c r="F146" s="57">
        <v>0</v>
      </c>
      <c r="G146" s="57">
        <v>0</v>
      </c>
      <c r="H146" s="57">
        <v>0</v>
      </c>
      <c r="I146" s="57">
        <v>0</v>
      </c>
      <c r="J146" s="581"/>
    </row>
    <row r="147" spans="1:13" x14ac:dyDescent="0.25">
      <c r="A147" s="511" t="s">
        <v>276</v>
      </c>
      <c r="B147" s="512"/>
      <c r="C147" s="512"/>
      <c r="D147" s="512"/>
      <c r="E147" s="512"/>
      <c r="F147" s="512"/>
      <c r="G147" s="512"/>
      <c r="H147" s="512"/>
      <c r="I147" s="512"/>
      <c r="J147" s="513"/>
    </row>
    <row r="148" spans="1:13" s="8" customFormat="1" ht="318.75" customHeight="1" x14ac:dyDescent="0.25">
      <c r="A148" s="155" t="s">
        <v>60</v>
      </c>
      <c r="B148" s="133">
        <f>SUM(B149:B152)</f>
        <v>642605.6</v>
      </c>
      <c r="C148" s="133">
        <f>SUM(C149:C152)</f>
        <v>370368.10000000003</v>
      </c>
      <c r="D148" s="133">
        <f>C148/B148*100</f>
        <v>57.635367634517976</v>
      </c>
      <c r="E148" s="133">
        <f>SUM(E149:E152)</f>
        <v>369783.9</v>
      </c>
      <c r="F148" s="133">
        <f>E148/B148*100</f>
        <v>57.544456506448128</v>
      </c>
      <c r="G148" s="133">
        <f>SUM(G149:G152)</f>
        <v>369783.9</v>
      </c>
      <c r="H148" s="133">
        <f>G148/B148*100</f>
        <v>57.544456506448128</v>
      </c>
      <c r="I148" s="133">
        <f>B148-G148</f>
        <v>272821.69999999995</v>
      </c>
      <c r="J148" s="568" t="s">
        <v>282</v>
      </c>
      <c r="K148" s="41" t="s">
        <v>275</v>
      </c>
      <c r="L148" s="16" t="s">
        <v>233</v>
      </c>
    </row>
    <row r="149" spans="1:13" s="8" customFormat="1" ht="19.5" x14ac:dyDescent="0.25">
      <c r="A149" s="68" t="s">
        <v>0</v>
      </c>
      <c r="B149" s="133">
        <v>0</v>
      </c>
      <c r="C149" s="141">
        <v>0</v>
      </c>
      <c r="D149" s="133">
        <v>0</v>
      </c>
      <c r="E149" s="132">
        <v>0</v>
      </c>
      <c r="F149" s="133">
        <v>0</v>
      </c>
      <c r="G149" s="132">
        <v>0</v>
      </c>
      <c r="H149" s="133">
        <v>0</v>
      </c>
      <c r="I149" s="133">
        <f>B149-G149</f>
        <v>0</v>
      </c>
      <c r="J149" s="569"/>
    </row>
    <row r="150" spans="1:13" s="138" customFormat="1" ht="19.5" x14ac:dyDescent="0.25">
      <c r="A150" s="110" t="s">
        <v>123</v>
      </c>
      <c r="B150" s="142">
        <v>602135.9</v>
      </c>
      <c r="C150" s="143">
        <v>347461.7</v>
      </c>
      <c r="D150" s="133">
        <f>C150/B150*100</f>
        <v>57.7048636362655</v>
      </c>
      <c r="E150" s="133">
        <v>346912.5</v>
      </c>
      <c r="F150" s="133">
        <f>E150/B150*100</f>
        <v>57.613654990509609</v>
      </c>
      <c r="G150" s="133">
        <v>346912.5</v>
      </c>
      <c r="H150" s="133">
        <f>G150/B150*100</f>
        <v>57.613654990509609</v>
      </c>
      <c r="I150" s="133">
        <f>B150-G150</f>
        <v>255223.40000000002</v>
      </c>
      <c r="J150" s="569"/>
    </row>
    <row r="151" spans="1:13" s="8" customFormat="1" x14ac:dyDescent="0.25">
      <c r="A151" s="72" t="s">
        <v>2</v>
      </c>
      <c r="B151" s="144">
        <v>40469.699999999997</v>
      </c>
      <c r="C151" s="145">
        <v>22906.400000000001</v>
      </c>
      <c r="D151" s="132">
        <f>C151/B151*100</f>
        <v>56.601358547258819</v>
      </c>
      <c r="E151" s="132">
        <v>22871.4</v>
      </c>
      <c r="F151" s="132">
        <f>E151/B151*100</f>
        <v>56.514874090986602</v>
      </c>
      <c r="G151" s="132">
        <v>22871.4</v>
      </c>
      <c r="H151" s="132">
        <f>G151/B151*100</f>
        <v>56.514874090986602</v>
      </c>
      <c r="I151" s="132">
        <f>B151-G151</f>
        <v>17598.299999999996</v>
      </c>
      <c r="J151" s="569"/>
    </row>
    <row r="152" spans="1:13" s="8" customFormat="1" x14ac:dyDescent="0.25">
      <c r="A152" s="72" t="s">
        <v>3</v>
      </c>
      <c r="B152" s="132">
        <v>0</v>
      </c>
      <c r="C152" s="146">
        <v>0</v>
      </c>
      <c r="D152" s="132">
        <v>0</v>
      </c>
      <c r="E152" s="132">
        <v>0</v>
      </c>
      <c r="F152" s="132">
        <v>0</v>
      </c>
      <c r="G152" s="132">
        <v>0</v>
      </c>
      <c r="H152" s="132">
        <v>0</v>
      </c>
      <c r="I152" s="132">
        <f>B152-G152</f>
        <v>0</v>
      </c>
      <c r="J152" s="570"/>
    </row>
    <row r="153" spans="1:13" x14ac:dyDescent="0.25">
      <c r="A153" s="403" t="s">
        <v>61</v>
      </c>
      <c r="B153" s="404"/>
      <c r="C153" s="404"/>
      <c r="D153" s="404"/>
      <c r="E153" s="404"/>
      <c r="F153" s="404"/>
      <c r="G153" s="404"/>
      <c r="H153" s="404"/>
      <c r="I153" s="404"/>
      <c r="J153" s="405"/>
      <c r="K153" s="2" t="s">
        <v>31</v>
      </c>
    </row>
    <row r="154" spans="1:13" x14ac:dyDescent="0.25">
      <c r="A154" s="403" t="s">
        <v>15</v>
      </c>
      <c r="B154" s="404"/>
      <c r="C154" s="404"/>
      <c r="D154" s="404"/>
      <c r="E154" s="404"/>
      <c r="F154" s="404"/>
      <c r="G154" s="404"/>
      <c r="H154" s="404"/>
      <c r="I154" s="404"/>
      <c r="J154" s="405"/>
    </row>
    <row r="155" spans="1:13" x14ac:dyDescent="0.25">
      <c r="A155" s="403" t="s">
        <v>29</v>
      </c>
      <c r="B155" s="404"/>
      <c r="C155" s="404"/>
      <c r="D155" s="404"/>
      <c r="E155" s="404"/>
      <c r="F155" s="404"/>
      <c r="G155" s="404"/>
      <c r="H155" s="404"/>
      <c r="I155" s="404"/>
      <c r="J155" s="405"/>
    </row>
    <row r="156" spans="1:13" x14ac:dyDescent="0.25">
      <c r="A156" s="511" t="s">
        <v>276</v>
      </c>
      <c r="B156" s="512"/>
      <c r="C156" s="512"/>
      <c r="D156" s="512"/>
      <c r="E156" s="512"/>
      <c r="F156" s="512"/>
      <c r="G156" s="512"/>
      <c r="H156" s="512"/>
      <c r="I156" s="512"/>
      <c r="J156" s="513"/>
    </row>
    <row r="157" spans="1:13" ht="408" customHeight="1" x14ac:dyDescent="0.25">
      <c r="A157" s="153" t="s">
        <v>107</v>
      </c>
      <c r="B157" s="133">
        <f>SUM(B158:B161)</f>
        <v>608790.9</v>
      </c>
      <c r="C157" s="133">
        <f>SUM(C158:C161)</f>
        <v>495882.63592999999</v>
      </c>
      <c r="D157" s="133">
        <f>C157/B157*100</f>
        <v>81.453687289018276</v>
      </c>
      <c r="E157" s="133">
        <f>SUM(E158:E161)</f>
        <v>495882.63592999999</v>
      </c>
      <c r="F157" s="133">
        <f>E157/B157*100</f>
        <v>81.453687289018276</v>
      </c>
      <c r="G157" s="133">
        <f>SUM(G158:G161)</f>
        <v>495882.63592999999</v>
      </c>
      <c r="H157" s="133">
        <f>G157/B157*100</f>
        <v>81.453687289018276</v>
      </c>
      <c r="I157" s="133">
        <f t="shared" ref="I157:I166" si="7">B157-G157</f>
        <v>112908.26407000003</v>
      </c>
      <c r="J157" s="568" t="s">
        <v>217</v>
      </c>
      <c r="K157" s="10" t="s">
        <v>22</v>
      </c>
      <c r="L157" s="10" t="s">
        <v>18</v>
      </c>
      <c r="M157" s="10" t="s">
        <v>20</v>
      </c>
    </row>
    <row r="158" spans="1:13" ht="19.5" x14ac:dyDescent="0.25">
      <c r="A158" s="73" t="s">
        <v>0</v>
      </c>
      <c r="B158" s="133">
        <v>394381</v>
      </c>
      <c r="C158" s="133">
        <v>394381</v>
      </c>
      <c r="D158" s="133">
        <f>C158/B158*100</f>
        <v>100</v>
      </c>
      <c r="E158" s="133">
        <v>394381</v>
      </c>
      <c r="F158" s="133">
        <f>E158/B158*100</f>
        <v>100</v>
      </c>
      <c r="G158" s="133">
        <v>394381</v>
      </c>
      <c r="H158" s="133">
        <f>G158/B158*100</f>
        <v>100</v>
      </c>
      <c r="I158" s="133">
        <f t="shared" si="7"/>
        <v>0</v>
      </c>
      <c r="J158" s="569"/>
      <c r="M158" s="12"/>
    </row>
    <row r="159" spans="1:13" ht="19.5" x14ac:dyDescent="0.25">
      <c r="A159" s="74" t="s">
        <v>1</v>
      </c>
      <c r="B159" s="133">
        <v>204258</v>
      </c>
      <c r="C159" s="133">
        <v>100310.36695</v>
      </c>
      <c r="D159" s="133">
        <f>C159/B159*100</f>
        <v>49.109639255255608</v>
      </c>
      <c r="E159" s="133">
        <v>100310.36695</v>
      </c>
      <c r="F159" s="133">
        <f>E159/B159*100</f>
        <v>49.109639255255608</v>
      </c>
      <c r="G159" s="133">
        <v>100310.36695</v>
      </c>
      <c r="H159" s="133">
        <f>G159/B159*100</f>
        <v>49.109639255255608</v>
      </c>
      <c r="I159" s="133">
        <f t="shared" si="7"/>
        <v>103947.63305</v>
      </c>
      <c r="J159" s="569"/>
      <c r="M159" s="12"/>
    </row>
    <row r="160" spans="1:13" x14ac:dyDescent="0.25">
      <c r="A160" s="75" t="s">
        <v>2</v>
      </c>
      <c r="B160" s="132">
        <v>10151.9</v>
      </c>
      <c r="C160" s="132">
        <v>1191.2689800000001</v>
      </c>
      <c r="D160" s="132">
        <f>C160/B160*100</f>
        <v>11.734443601690325</v>
      </c>
      <c r="E160" s="132">
        <v>1191.2689800000001</v>
      </c>
      <c r="F160" s="132">
        <f>E160/B160*100</f>
        <v>11.734443601690325</v>
      </c>
      <c r="G160" s="132">
        <v>1191.2689800000001</v>
      </c>
      <c r="H160" s="132">
        <f>G160/B160*100</f>
        <v>11.734443601690325</v>
      </c>
      <c r="I160" s="132">
        <f t="shared" si="7"/>
        <v>8960.6310199999989</v>
      </c>
      <c r="J160" s="569"/>
      <c r="M160" s="13"/>
    </row>
    <row r="161" spans="1:13" x14ac:dyDescent="0.25">
      <c r="A161" s="69" t="s">
        <v>3</v>
      </c>
      <c r="B161" s="132">
        <v>0</v>
      </c>
      <c r="C161" s="132">
        <v>0</v>
      </c>
      <c r="D161" s="132">
        <v>0</v>
      </c>
      <c r="E161" s="132">
        <v>0</v>
      </c>
      <c r="F161" s="132">
        <v>0</v>
      </c>
      <c r="G161" s="132">
        <v>0</v>
      </c>
      <c r="H161" s="132">
        <v>0</v>
      </c>
      <c r="I161" s="132">
        <f t="shared" si="7"/>
        <v>0</v>
      </c>
      <c r="J161" s="570"/>
      <c r="M161" s="13"/>
    </row>
    <row r="162" spans="1:13" ht="83.25" customHeight="1" x14ac:dyDescent="0.25">
      <c r="A162" s="153" t="s">
        <v>175</v>
      </c>
      <c r="B162" s="133">
        <f>SUM(B163:B166)</f>
        <v>160613.35699999999</v>
      </c>
      <c r="C162" s="133">
        <f>SUM(C163:C166)</f>
        <v>0</v>
      </c>
      <c r="D162" s="133">
        <f>C162/B162*100</f>
        <v>0</v>
      </c>
      <c r="E162" s="133">
        <f>SUM(E163:E166)</f>
        <v>0</v>
      </c>
      <c r="F162" s="133">
        <f>E162/B162*100</f>
        <v>0</v>
      </c>
      <c r="G162" s="133">
        <f>SUM(G163:G166)</f>
        <v>0</v>
      </c>
      <c r="H162" s="133">
        <f>G162/B162*100</f>
        <v>0</v>
      </c>
      <c r="I162" s="133">
        <f t="shared" si="7"/>
        <v>160613.35699999999</v>
      </c>
      <c r="J162" s="568"/>
      <c r="K162" s="10" t="s">
        <v>22</v>
      </c>
      <c r="L162" s="10" t="s">
        <v>18</v>
      </c>
      <c r="M162" s="10" t="s">
        <v>20</v>
      </c>
    </row>
    <row r="163" spans="1:13" ht="19.5" x14ac:dyDescent="0.25">
      <c r="A163" s="73" t="s">
        <v>0</v>
      </c>
      <c r="B163" s="133">
        <v>157757.95699999999</v>
      </c>
      <c r="C163" s="133">
        <v>0</v>
      </c>
      <c r="D163" s="133">
        <f>C163/B163*100</f>
        <v>0</v>
      </c>
      <c r="E163" s="133">
        <v>0</v>
      </c>
      <c r="F163" s="133">
        <f>E163/B163*100</f>
        <v>0</v>
      </c>
      <c r="G163" s="133">
        <v>0</v>
      </c>
      <c r="H163" s="133">
        <f>G163/B163*100</f>
        <v>0</v>
      </c>
      <c r="I163" s="133">
        <f t="shared" si="7"/>
        <v>157757.95699999999</v>
      </c>
      <c r="J163" s="569"/>
      <c r="M163" s="12"/>
    </row>
    <row r="164" spans="1:13" ht="19.5" x14ac:dyDescent="0.25">
      <c r="A164" s="74" t="s">
        <v>1</v>
      </c>
      <c r="B164" s="133">
        <v>0</v>
      </c>
      <c r="C164" s="133">
        <v>0</v>
      </c>
      <c r="D164" s="133">
        <v>0</v>
      </c>
      <c r="E164" s="133">
        <v>0</v>
      </c>
      <c r="F164" s="133">
        <v>0</v>
      </c>
      <c r="G164" s="133">
        <v>0</v>
      </c>
      <c r="H164" s="133">
        <v>0</v>
      </c>
      <c r="I164" s="133">
        <f t="shared" si="7"/>
        <v>0</v>
      </c>
      <c r="J164" s="569"/>
      <c r="M164" s="12"/>
    </row>
    <row r="165" spans="1:13" x14ac:dyDescent="0.25">
      <c r="A165" s="75" t="s">
        <v>2</v>
      </c>
      <c r="B165" s="132">
        <v>2855.4</v>
      </c>
      <c r="C165" s="132">
        <v>0</v>
      </c>
      <c r="D165" s="132">
        <f>C165/B165*100</f>
        <v>0</v>
      </c>
      <c r="E165" s="132">
        <v>0</v>
      </c>
      <c r="F165" s="132">
        <f>E165/B165*100</f>
        <v>0</v>
      </c>
      <c r="G165" s="132">
        <v>0</v>
      </c>
      <c r="H165" s="132">
        <f>G165/B165*100</f>
        <v>0</v>
      </c>
      <c r="I165" s="132">
        <f t="shared" si="7"/>
        <v>2855.4</v>
      </c>
      <c r="J165" s="569"/>
      <c r="M165" s="13"/>
    </row>
    <row r="166" spans="1:13" x14ac:dyDescent="0.25">
      <c r="A166" s="69" t="s">
        <v>3</v>
      </c>
      <c r="B166" s="132">
        <v>0</v>
      </c>
      <c r="C166" s="132">
        <v>0</v>
      </c>
      <c r="D166" s="132">
        <v>0</v>
      </c>
      <c r="E166" s="132">
        <v>0</v>
      </c>
      <c r="F166" s="132">
        <v>0</v>
      </c>
      <c r="G166" s="132">
        <v>0</v>
      </c>
      <c r="H166" s="132">
        <v>0</v>
      </c>
      <c r="I166" s="132">
        <f t="shared" si="7"/>
        <v>0</v>
      </c>
      <c r="J166" s="570"/>
      <c r="M166" s="13"/>
    </row>
    <row r="167" spans="1:13" s="43" customFormat="1" x14ac:dyDescent="0.25">
      <c r="A167" s="403" t="s">
        <v>277</v>
      </c>
      <c r="B167" s="404"/>
      <c r="C167" s="404"/>
      <c r="D167" s="404"/>
      <c r="E167" s="404"/>
      <c r="F167" s="404"/>
      <c r="G167" s="404"/>
      <c r="H167" s="404"/>
      <c r="I167" s="404"/>
      <c r="J167" s="405"/>
      <c r="K167" s="43" t="s">
        <v>31</v>
      </c>
      <c r="M167" s="44"/>
    </row>
    <row r="168" spans="1:13" s="45" customFormat="1" x14ac:dyDescent="0.25">
      <c r="A168" s="406" t="s">
        <v>111</v>
      </c>
      <c r="B168" s="406"/>
      <c r="C168" s="406"/>
      <c r="D168" s="406"/>
      <c r="E168" s="406"/>
      <c r="F168" s="406"/>
      <c r="G168" s="406"/>
      <c r="H168" s="406"/>
      <c r="I168" s="406"/>
      <c r="J168" s="407"/>
      <c r="M168" s="46"/>
    </row>
    <row r="169" spans="1:13" s="45" customFormat="1" x14ac:dyDescent="0.25">
      <c r="A169" s="449" t="s">
        <v>26</v>
      </c>
      <c r="B169" s="406"/>
      <c r="C169" s="406"/>
      <c r="D169" s="406"/>
      <c r="E169" s="406"/>
      <c r="F169" s="406"/>
      <c r="G169" s="406"/>
      <c r="H169" s="406"/>
      <c r="I169" s="406"/>
      <c r="J169" s="407"/>
      <c r="K169" s="47"/>
      <c r="M169" s="46"/>
    </row>
    <row r="170" spans="1:13" s="147" customFormat="1" x14ac:dyDescent="0.25">
      <c r="A170" s="430" t="s">
        <v>176</v>
      </c>
      <c r="B170" s="431"/>
      <c r="C170" s="431"/>
      <c r="D170" s="431"/>
      <c r="E170" s="431"/>
      <c r="F170" s="431"/>
      <c r="G170" s="431"/>
      <c r="H170" s="431"/>
      <c r="I170" s="431"/>
      <c r="J170" s="432"/>
    </row>
    <row r="171" spans="1:13" x14ac:dyDescent="0.25">
      <c r="A171" s="476" t="s">
        <v>119</v>
      </c>
      <c r="B171" s="477"/>
      <c r="C171" s="477"/>
      <c r="D171" s="477"/>
      <c r="E171" s="477"/>
      <c r="F171" s="477"/>
      <c r="G171" s="477"/>
      <c r="H171" s="477"/>
      <c r="I171" s="477"/>
      <c r="J171" s="486"/>
    </row>
    <row r="172" spans="1:13" ht="409.5" customHeight="1" x14ac:dyDescent="0.25">
      <c r="A172" s="153" t="s">
        <v>62</v>
      </c>
      <c r="B172" s="133">
        <f>SUM(B173:B176)</f>
        <v>5000</v>
      </c>
      <c r="C172" s="133">
        <f>SUM(C173:C176)</f>
        <v>5000</v>
      </c>
      <c r="D172" s="133">
        <f>C172/B172*100</f>
        <v>100</v>
      </c>
      <c r="E172" s="133">
        <f>SUM(E173:E176)</f>
        <v>5000</v>
      </c>
      <c r="F172" s="133">
        <f>E172/B172*100</f>
        <v>100</v>
      </c>
      <c r="G172" s="133">
        <f>SUM(G173:G176)</f>
        <v>5000</v>
      </c>
      <c r="H172" s="133">
        <f>G172/B172*100</f>
        <v>100</v>
      </c>
      <c r="I172" s="133">
        <f>B172-G172</f>
        <v>0</v>
      </c>
      <c r="J172" s="568" t="s">
        <v>279</v>
      </c>
      <c r="K172" s="583" t="s">
        <v>37</v>
      </c>
      <c r="L172" s="582" t="s">
        <v>19</v>
      </c>
      <c r="M172" s="582" t="s">
        <v>16</v>
      </c>
    </row>
    <row r="173" spans="1:13" ht="19.5" x14ac:dyDescent="0.25">
      <c r="A173" s="73" t="s">
        <v>0</v>
      </c>
      <c r="B173" s="133">
        <v>0</v>
      </c>
      <c r="C173" s="133">
        <v>0</v>
      </c>
      <c r="D173" s="133">
        <v>0</v>
      </c>
      <c r="E173" s="133">
        <v>0</v>
      </c>
      <c r="F173" s="133">
        <v>0</v>
      </c>
      <c r="G173" s="133">
        <v>0</v>
      </c>
      <c r="H173" s="133">
        <v>0</v>
      </c>
      <c r="I173" s="133">
        <f>B173-G173</f>
        <v>0</v>
      </c>
      <c r="J173" s="569"/>
      <c r="K173" s="583"/>
      <c r="L173" s="582"/>
      <c r="M173" s="582"/>
    </row>
    <row r="174" spans="1:13" ht="19.5" x14ac:dyDescent="0.25">
      <c r="A174" s="76" t="s">
        <v>1</v>
      </c>
      <c r="B174" s="133">
        <v>5000</v>
      </c>
      <c r="C174" s="133">
        <v>5000</v>
      </c>
      <c r="D174" s="133">
        <f>C174/B174*100</f>
        <v>100</v>
      </c>
      <c r="E174" s="133">
        <v>5000</v>
      </c>
      <c r="F174" s="133">
        <f>E174/B174*100</f>
        <v>100</v>
      </c>
      <c r="G174" s="133">
        <v>5000</v>
      </c>
      <c r="H174" s="133">
        <f>G174/B174*100</f>
        <v>100</v>
      </c>
      <c r="I174" s="133">
        <f>B174-G174</f>
        <v>0</v>
      </c>
      <c r="J174" s="569"/>
      <c r="K174" s="583"/>
      <c r="L174" s="582"/>
      <c r="M174" s="582"/>
    </row>
    <row r="175" spans="1:13" x14ac:dyDescent="0.25">
      <c r="A175" s="77" t="s">
        <v>2</v>
      </c>
      <c r="B175" s="148">
        <v>0</v>
      </c>
      <c r="C175" s="148">
        <v>0</v>
      </c>
      <c r="D175" s="132">
        <v>0</v>
      </c>
      <c r="E175" s="148">
        <v>0</v>
      </c>
      <c r="F175" s="132">
        <v>0</v>
      </c>
      <c r="G175" s="148">
        <v>0</v>
      </c>
      <c r="H175" s="132">
        <v>0</v>
      </c>
      <c r="I175" s="148">
        <f>B175-G175</f>
        <v>0</v>
      </c>
      <c r="J175" s="569"/>
      <c r="K175" s="583"/>
      <c r="L175" s="582"/>
      <c r="M175" s="582"/>
    </row>
    <row r="176" spans="1:13" x14ac:dyDescent="0.25">
      <c r="A176" s="60" t="s">
        <v>3</v>
      </c>
      <c r="B176" s="132">
        <v>0</v>
      </c>
      <c r="C176" s="132">
        <v>0</v>
      </c>
      <c r="D176" s="132">
        <v>0</v>
      </c>
      <c r="E176" s="132">
        <v>0</v>
      </c>
      <c r="F176" s="132">
        <v>0</v>
      </c>
      <c r="G176" s="132">
        <v>0</v>
      </c>
      <c r="H176" s="132">
        <v>0</v>
      </c>
      <c r="I176" s="132">
        <f>B176-G176</f>
        <v>0</v>
      </c>
      <c r="J176" s="570"/>
      <c r="K176" s="33"/>
      <c r="L176" s="95"/>
      <c r="M176" s="95"/>
    </row>
    <row r="177" spans="1:11" s="19" customFormat="1" x14ac:dyDescent="0.25">
      <c r="A177" s="499" t="s">
        <v>235</v>
      </c>
      <c r="B177" s="500"/>
      <c r="C177" s="500"/>
      <c r="D177" s="500"/>
      <c r="E177" s="500"/>
      <c r="F177" s="500"/>
      <c r="G177" s="500"/>
      <c r="H177" s="500"/>
      <c r="I177" s="500"/>
      <c r="J177" s="500"/>
    </row>
    <row r="178" spans="1:11" x14ac:dyDescent="0.25">
      <c r="A178" s="501" t="s">
        <v>106</v>
      </c>
      <c r="B178" s="502"/>
      <c r="C178" s="502"/>
      <c r="D178" s="502"/>
      <c r="E178" s="502"/>
      <c r="F178" s="502"/>
      <c r="G178" s="502"/>
      <c r="H178" s="502"/>
      <c r="I178" s="502"/>
      <c r="J178" s="502"/>
    </row>
    <row r="179" spans="1:11" s="94" customFormat="1" x14ac:dyDescent="0.25">
      <c r="A179" s="495" t="s">
        <v>158</v>
      </c>
      <c r="B179" s="495"/>
      <c r="C179" s="495"/>
      <c r="D179" s="495"/>
      <c r="E179" s="495"/>
      <c r="F179" s="495"/>
      <c r="G179" s="495"/>
      <c r="H179" s="495"/>
      <c r="I179" s="495"/>
      <c r="J179" s="495"/>
    </row>
    <row r="180" spans="1:11" s="94" customFormat="1" x14ac:dyDescent="0.25">
      <c r="A180" s="496" t="s">
        <v>118</v>
      </c>
      <c r="B180" s="496"/>
      <c r="C180" s="496"/>
      <c r="D180" s="496"/>
      <c r="E180" s="496"/>
      <c r="F180" s="496"/>
      <c r="G180" s="496"/>
      <c r="H180" s="496"/>
      <c r="I180" s="496"/>
      <c r="J180" s="496"/>
    </row>
    <row r="181" spans="1:11" s="94" customFormat="1" x14ac:dyDescent="0.25">
      <c r="A181" s="520" t="s">
        <v>236</v>
      </c>
      <c r="B181" s="520"/>
      <c r="C181" s="520"/>
      <c r="D181" s="520"/>
      <c r="E181" s="520"/>
      <c r="F181" s="520"/>
      <c r="G181" s="520"/>
      <c r="H181" s="520"/>
      <c r="I181" s="520"/>
      <c r="J181" s="520"/>
    </row>
    <row r="182" spans="1:11" s="48" customFormat="1" ht="206.25" x14ac:dyDescent="0.25">
      <c r="A182" s="153" t="s">
        <v>63</v>
      </c>
      <c r="B182" s="149">
        <f>SUM(B183:B186)</f>
        <v>285968.39999999997</v>
      </c>
      <c r="C182" s="149">
        <f>SUM(C183:C186)</f>
        <v>164599.6</v>
      </c>
      <c r="D182" s="149">
        <f>C182/B182*100</f>
        <v>57.55866732128446</v>
      </c>
      <c r="E182" s="149">
        <f>SUM(E183:E186)</f>
        <v>162637.9</v>
      </c>
      <c r="F182" s="149">
        <f>E182/B182*100</f>
        <v>56.872682436241206</v>
      </c>
      <c r="G182" s="149">
        <f>SUM(G183:G186)</f>
        <v>121461.9</v>
      </c>
      <c r="H182" s="149">
        <f>G182/B182*100</f>
        <v>42.473888723369441</v>
      </c>
      <c r="I182" s="149">
        <f t="shared" ref="I182:I206" si="8">B182-G182</f>
        <v>164506.49999999997</v>
      </c>
      <c r="J182" s="561" t="s">
        <v>280</v>
      </c>
      <c r="K182" s="49" t="s">
        <v>237</v>
      </c>
    </row>
    <row r="183" spans="1:11" s="48" customFormat="1" ht="19.5" x14ac:dyDescent="0.25">
      <c r="A183" s="78" t="s">
        <v>0</v>
      </c>
      <c r="B183" s="149">
        <v>0</v>
      </c>
      <c r="C183" s="149">
        <v>0</v>
      </c>
      <c r="D183" s="149">
        <v>0</v>
      </c>
      <c r="E183" s="149">
        <v>0</v>
      </c>
      <c r="F183" s="149">
        <v>0</v>
      </c>
      <c r="G183" s="149">
        <v>0</v>
      </c>
      <c r="H183" s="149">
        <v>0</v>
      </c>
      <c r="I183" s="149">
        <f t="shared" si="8"/>
        <v>0</v>
      </c>
      <c r="J183" s="562"/>
      <c r="K183" s="49"/>
    </row>
    <row r="184" spans="1:11" s="48" customFormat="1" ht="19.5" x14ac:dyDescent="0.25">
      <c r="A184" s="78" t="s">
        <v>1</v>
      </c>
      <c r="B184" s="149">
        <v>273091.3</v>
      </c>
      <c r="C184" s="149">
        <v>154723.6</v>
      </c>
      <c r="D184" s="149">
        <f>C184/B184*100</f>
        <v>56.656363641024086</v>
      </c>
      <c r="E184" s="149">
        <v>153879.6</v>
      </c>
      <c r="F184" s="149">
        <f>E184/B184*100</f>
        <v>56.347309489537025</v>
      </c>
      <c r="G184" s="149">
        <v>114174.2</v>
      </c>
      <c r="H184" s="149">
        <f>G184/B184*100</f>
        <v>41.808069316012627</v>
      </c>
      <c r="I184" s="149">
        <f t="shared" si="8"/>
        <v>158917.09999999998</v>
      </c>
      <c r="J184" s="562" t="s">
        <v>10</v>
      </c>
      <c r="K184" s="49"/>
    </row>
    <row r="185" spans="1:11" s="48" customFormat="1" x14ac:dyDescent="0.25">
      <c r="A185" s="79" t="s">
        <v>2</v>
      </c>
      <c r="B185" s="150">
        <v>12877.1</v>
      </c>
      <c r="C185" s="150">
        <v>9876</v>
      </c>
      <c r="D185" s="150">
        <f>C185/B185*100</f>
        <v>76.694286757111456</v>
      </c>
      <c r="E185" s="150">
        <v>8758.2999999999993</v>
      </c>
      <c r="F185" s="150">
        <f>E185/B185*100</f>
        <v>68.014537434670842</v>
      </c>
      <c r="G185" s="150">
        <v>7287.7</v>
      </c>
      <c r="H185" s="150">
        <f>G185/B185*100</f>
        <v>56.594264236512885</v>
      </c>
      <c r="I185" s="150">
        <f t="shared" si="8"/>
        <v>5589.4000000000005</v>
      </c>
      <c r="J185" s="562"/>
      <c r="K185" s="49"/>
    </row>
    <row r="186" spans="1:11" s="48" customFormat="1" x14ac:dyDescent="0.25">
      <c r="A186" s="79" t="s">
        <v>3</v>
      </c>
      <c r="B186" s="150">
        <v>0</v>
      </c>
      <c r="C186" s="150">
        <v>0</v>
      </c>
      <c r="D186" s="150">
        <v>0</v>
      </c>
      <c r="E186" s="150">
        <v>0</v>
      </c>
      <c r="F186" s="150">
        <v>0</v>
      </c>
      <c r="G186" s="150">
        <v>0</v>
      </c>
      <c r="H186" s="150">
        <v>0</v>
      </c>
      <c r="I186" s="150">
        <f t="shared" si="8"/>
        <v>0</v>
      </c>
      <c r="J186" s="563"/>
      <c r="K186" s="49"/>
    </row>
    <row r="187" spans="1:11" s="48" customFormat="1" ht="207" customHeight="1" x14ac:dyDescent="0.25">
      <c r="A187" s="153" t="s">
        <v>64</v>
      </c>
      <c r="B187" s="149">
        <f>SUM(B188:B191)</f>
        <v>132068.5</v>
      </c>
      <c r="C187" s="149">
        <f>SUM(C188:C191)</f>
        <v>846.9</v>
      </c>
      <c r="D187" s="149">
        <f>C187/B187*100</f>
        <v>0.64125813498298223</v>
      </c>
      <c r="E187" s="149">
        <f>SUM(E188:E191)</f>
        <v>846.9</v>
      </c>
      <c r="F187" s="149">
        <f>E187/B187*100</f>
        <v>0.64125813498298223</v>
      </c>
      <c r="G187" s="149">
        <f>SUM(G188:G191)</f>
        <v>49.7</v>
      </c>
      <c r="H187" s="149">
        <f>G187/B187*100</f>
        <v>3.7631986431283765E-2</v>
      </c>
      <c r="I187" s="149">
        <f t="shared" si="8"/>
        <v>132018.79999999999</v>
      </c>
      <c r="J187" s="561" t="s">
        <v>281</v>
      </c>
      <c r="K187" s="49" t="s">
        <v>238</v>
      </c>
    </row>
    <row r="188" spans="1:11" s="48" customFormat="1" ht="19.5" x14ac:dyDescent="0.25">
      <c r="A188" s="78" t="s">
        <v>0</v>
      </c>
      <c r="B188" s="149">
        <v>0</v>
      </c>
      <c r="C188" s="149">
        <v>0</v>
      </c>
      <c r="D188" s="149">
        <v>0</v>
      </c>
      <c r="E188" s="149">
        <v>0</v>
      </c>
      <c r="F188" s="149">
        <v>0</v>
      </c>
      <c r="G188" s="149">
        <v>0</v>
      </c>
      <c r="H188" s="149">
        <v>0</v>
      </c>
      <c r="I188" s="149">
        <f t="shared" si="8"/>
        <v>0</v>
      </c>
      <c r="J188" s="569" t="s">
        <v>10</v>
      </c>
    </row>
    <row r="189" spans="1:11" s="48" customFormat="1" ht="19.5" x14ac:dyDescent="0.25">
      <c r="A189" s="78" t="s">
        <v>1</v>
      </c>
      <c r="B189" s="149">
        <v>124144.4</v>
      </c>
      <c r="C189" s="149">
        <v>796.1</v>
      </c>
      <c r="D189" s="149">
        <f>C189/B189*100</f>
        <v>0.64126936051887962</v>
      </c>
      <c r="E189" s="149">
        <v>796.1</v>
      </c>
      <c r="F189" s="149">
        <f>E189/B189*100</f>
        <v>0.64126936051887962</v>
      </c>
      <c r="G189" s="149">
        <v>46.7</v>
      </c>
      <c r="H189" s="149">
        <f>G189/B189*100</f>
        <v>3.7617484155547894E-2</v>
      </c>
      <c r="I189" s="149">
        <f t="shared" si="8"/>
        <v>124097.7</v>
      </c>
      <c r="J189" s="569"/>
    </row>
    <row r="190" spans="1:11" s="48" customFormat="1" x14ac:dyDescent="0.25">
      <c r="A190" s="79" t="s">
        <v>2</v>
      </c>
      <c r="B190" s="150">
        <v>7924.1</v>
      </c>
      <c r="C190" s="150">
        <v>50.8</v>
      </c>
      <c r="D190" s="150">
        <f>C190/B190*100</f>
        <v>0.64108226801781898</v>
      </c>
      <c r="E190" s="150">
        <v>50.8</v>
      </c>
      <c r="F190" s="150">
        <f>E190/B190*100</f>
        <v>0.64108226801781898</v>
      </c>
      <c r="G190" s="150">
        <v>3</v>
      </c>
      <c r="H190" s="150">
        <f>G190/B190*100</f>
        <v>3.7859189056170417E-2</v>
      </c>
      <c r="I190" s="150">
        <f t="shared" si="8"/>
        <v>7921.1</v>
      </c>
      <c r="J190" s="569"/>
    </row>
    <row r="191" spans="1:11" s="48" customFormat="1" x14ac:dyDescent="0.25">
      <c r="A191" s="79" t="s">
        <v>3</v>
      </c>
      <c r="B191" s="150">
        <v>0</v>
      </c>
      <c r="C191" s="150">
        <v>0</v>
      </c>
      <c r="D191" s="150">
        <v>0</v>
      </c>
      <c r="E191" s="150">
        <v>0</v>
      </c>
      <c r="F191" s="150">
        <v>0</v>
      </c>
      <c r="G191" s="150">
        <v>0</v>
      </c>
      <c r="H191" s="150">
        <v>0</v>
      </c>
      <c r="I191" s="150">
        <f t="shared" si="8"/>
        <v>0</v>
      </c>
      <c r="J191" s="570"/>
    </row>
    <row r="192" spans="1:11" s="50" customFormat="1" ht="56.25" x14ac:dyDescent="0.25">
      <c r="A192" s="158" t="s">
        <v>65</v>
      </c>
      <c r="B192" s="149">
        <f>SUM(B193:B196)</f>
        <v>9857.7999999999993</v>
      </c>
      <c r="C192" s="149">
        <f>SUM(C193:C196)</f>
        <v>2201.4</v>
      </c>
      <c r="D192" s="149">
        <f>C192/B192*100</f>
        <v>22.33155470794701</v>
      </c>
      <c r="E192" s="149">
        <f>SUM(E193:E196)</f>
        <v>2049.8000000000002</v>
      </c>
      <c r="F192" s="149">
        <f>E192/B192*100</f>
        <v>20.793686218020252</v>
      </c>
      <c r="G192" s="149">
        <f>SUM(G193:G196)</f>
        <v>2049.8000000000002</v>
      </c>
      <c r="H192" s="149">
        <f>G192/B192*100</f>
        <v>20.793686218020252</v>
      </c>
      <c r="I192" s="149">
        <f t="shared" si="8"/>
        <v>7807.9999999999991</v>
      </c>
      <c r="J192" s="568" t="s">
        <v>149</v>
      </c>
      <c r="K192" s="50" t="s">
        <v>238</v>
      </c>
    </row>
    <row r="193" spans="1:11" s="50" customFormat="1" ht="19.5" x14ac:dyDescent="0.25">
      <c r="A193" s="78" t="s">
        <v>0</v>
      </c>
      <c r="B193" s="149">
        <v>0</v>
      </c>
      <c r="C193" s="149">
        <v>0</v>
      </c>
      <c r="D193" s="149">
        <v>0</v>
      </c>
      <c r="E193" s="149">
        <v>0</v>
      </c>
      <c r="F193" s="149">
        <v>0</v>
      </c>
      <c r="G193" s="149">
        <v>0</v>
      </c>
      <c r="H193" s="149">
        <v>0</v>
      </c>
      <c r="I193" s="149">
        <f t="shared" si="8"/>
        <v>0</v>
      </c>
      <c r="J193" s="569"/>
    </row>
    <row r="194" spans="1:11" s="8" customFormat="1" ht="19.5" x14ac:dyDescent="0.25">
      <c r="A194" s="78" t="s">
        <v>1</v>
      </c>
      <c r="B194" s="149">
        <v>7403.7</v>
      </c>
      <c r="C194" s="149">
        <v>1926.8</v>
      </c>
      <c r="D194" s="149">
        <f>C194/B194*100</f>
        <v>26.024825425125275</v>
      </c>
      <c r="E194" s="149">
        <v>1926.8</v>
      </c>
      <c r="F194" s="149">
        <f>E194/B194*100</f>
        <v>26.024825425125275</v>
      </c>
      <c r="G194" s="149">
        <v>1926.8</v>
      </c>
      <c r="H194" s="149">
        <f>G194/B194*100</f>
        <v>26.024825425125275</v>
      </c>
      <c r="I194" s="149">
        <f t="shared" si="8"/>
        <v>5476.9</v>
      </c>
      <c r="J194" s="569"/>
    </row>
    <row r="195" spans="1:11" s="8" customFormat="1" x14ac:dyDescent="0.25">
      <c r="A195" s="79" t="s">
        <v>2</v>
      </c>
      <c r="B195" s="150">
        <v>2454.1</v>
      </c>
      <c r="C195" s="150">
        <v>274.60000000000002</v>
      </c>
      <c r="D195" s="150">
        <f>C195/B195*100</f>
        <v>11.189438083207696</v>
      </c>
      <c r="E195" s="150">
        <v>123</v>
      </c>
      <c r="F195" s="150">
        <f>E195/B195*100</f>
        <v>5.0120207000529726</v>
      </c>
      <c r="G195" s="150">
        <v>123</v>
      </c>
      <c r="H195" s="150">
        <f>G195/B195*100</f>
        <v>5.0120207000529726</v>
      </c>
      <c r="I195" s="150">
        <f t="shared" si="8"/>
        <v>2331.1</v>
      </c>
      <c r="J195" s="569"/>
    </row>
    <row r="196" spans="1:11" s="8" customFormat="1" x14ac:dyDescent="0.25">
      <c r="A196" s="80" t="s">
        <v>3</v>
      </c>
      <c r="B196" s="150">
        <v>0</v>
      </c>
      <c r="C196" s="150">
        <v>0</v>
      </c>
      <c r="D196" s="150">
        <v>0</v>
      </c>
      <c r="E196" s="150">
        <v>0</v>
      </c>
      <c r="F196" s="150">
        <v>0</v>
      </c>
      <c r="G196" s="150">
        <v>0</v>
      </c>
      <c r="H196" s="150">
        <v>0</v>
      </c>
      <c r="I196" s="150">
        <f t="shared" si="8"/>
        <v>0</v>
      </c>
      <c r="J196" s="570"/>
    </row>
    <row r="197" spans="1:11" s="8" customFormat="1" ht="37.5" x14ac:dyDescent="0.25">
      <c r="A197" s="153" t="s">
        <v>66</v>
      </c>
      <c r="B197" s="149">
        <f>SUM(B198:B201)</f>
        <v>258559.6</v>
      </c>
      <c r="C197" s="149">
        <f>SUM(C198:C201)</f>
        <v>27792.399999999998</v>
      </c>
      <c r="D197" s="149">
        <f>C197/B197*100</f>
        <v>10.748933708127643</v>
      </c>
      <c r="E197" s="149">
        <f>SUM(E198:E201)</f>
        <v>27656.5</v>
      </c>
      <c r="F197" s="149">
        <f>E197/B197*100</f>
        <v>10.696373292656702</v>
      </c>
      <c r="G197" s="149">
        <f>SUM(G198:G201)</f>
        <v>27656.5</v>
      </c>
      <c r="H197" s="149">
        <f>G197/B197*100</f>
        <v>10.696373292656702</v>
      </c>
      <c r="I197" s="149">
        <f t="shared" si="8"/>
        <v>230903.1</v>
      </c>
      <c r="J197" s="568" t="s">
        <v>150</v>
      </c>
      <c r="K197" s="105" t="s">
        <v>117</v>
      </c>
    </row>
    <row r="198" spans="1:11" s="8" customFormat="1" ht="19.5" x14ac:dyDescent="0.25">
      <c r="A198" s="58" t="s">
        <v>0</v>
      </c>
      <c r="B198" s="149">
        <v>0</v>
      </c>
      <c r="C198" s="149">
        <v>0</v>
      </c>
      <c r="D198" s="149">
        <v>0</v>
      </c>
      <c r="E198" s="149">
        <v>0</v>
      </c>
      <c r="F198" s="149">
        <v>0</v>
      </c>
      <c r="G198" s="149">
        <v>0</v>
      </c>
      <c r="H198" s="149">
        <v>0</v>
      </c>
      <c r="I198" s="149">
        <f t="shared" si="8"/>
        <v>0</v>
      </c>
      <c r="J198" s="569"/>
    </row>
    <row r="199" spans="1:11" s="8" customFormat="1" ht="19.5" x14ac:dyDescent="0.25">
      <c r="A199" s="58" t="s">
        <v>1</v>
      </c>
      <c r="B199" s="149">
        <v>239866.1</v>
      </c>
      <c r="C199" s="149">
        <v>25997.1</v>
      </c>
      <c r="D199" s="149">
        <f>C199/B199*100</f>
        <v>10.838171796681564</v>
      </c>
      <c r="E199" s="149">
        <v>25997.1</v>
      </c>
      <c r="F199" s="149">
        <f>E199/B199*100</f>
        <v>10.838171796681564</v>
      </c>
      <c r="G199" s="149">
        <v>25997.1</v>
      </c>
      <c r="H199" s="149">
        <f>G199/B199*100</f>
        <v>10.838171796681564</v>
      </c>
      <c r="I199" s="149">
        <f t="shared" si="8"/>
        <v>213869</v>
      </c>
      <c r="J199" s="569"/>
    </row>
    <row r="200" spans="1:11" s="8" customFormat="1" x14ac:dyDescent="0.25">
      <c r="A200" s="60" t="s">
        <v>2</v>
      </c>
      <c r="B200" s="150">
        <v>18693.5</v>
      </c>
      <c r="C200" s="150">
        <v>1795.3</v>
      </c>
      <c r="D200" s="150">
        <f>C200/B200*100</f>
        <v>9.6038730039853437</v>
      </c>
      <c r="E200" s="150">
        <v>1659.4</v>
      </c>
      <c r="F200" s="150">
        <f>E200/B200*100</f>
        <v>8.8768823387808595</v>
      </c>
      <c r="G200" s="150">
        <v>1659.4</v>
      </c>
      <c r="H200" s="150">
        <f>G200/B200*100</f>
        <v>8.8768823387808595</v>
      </c>
      <c r="I200" s="150">
        <f t="shared" si="8"/>
        <v>17034.099999999999</v>
      </c>
      <c r="J200" s="569"/>
    </row>
    <row r="201" spans="1:11" s="8" customFormat="1" x14ac:dyDescent="0.25">
      <c r="A201" s="60" t="s">
        <v>3</v>
      </c>
      <c r="B201" s="150">
        <v>0</v>
      </c>
      <c r="C201" s="150">
        <v>0</v>
      </c>
      <c r="D201" s="150">
        <v>0</v>
      </c>
      <c r="E201" s="150">
        <v>0</v>
      </c>
      <c r="F201" s="150">
        <v>0</v>
      </c>
      <c r="G201" s="150">
        <v>0</v>
      </c>
      <c r="H201" s="150">
        <v>0</v>
      </c>
      <c r="I201" s="150">
        <f t="shared" si="8"/>
        <v>0</v>
      </c>
      <c r="J201" s="570"/>
    </row>
    <row r="202" spans="1:11" s="8" customFormat="1" ht="336.75" customHeight="1" x14ac:dyDescent="0.25">
      <c r="A202" s="153" t="s">
        <v>67</v>
      </c>
      <c r="B202" s="149">
        <f>SUM(B203:B206)</f>
        <v>159665.60000000001</v>
      </c>
      <c r="C202" s="149">
        <f>SUM(C203:C206)</f>
        <v>105800.5</v>
      </c>
      <c r="D202" s="149">
        <f>C202/B202*100</f>
        <v>66.2638038500466</v>
      </c>
      <c r="E202" s="149">
        <v>139297.29999999999</v>
      </c>
      <c r="F202" s="149">
        <f>E202/B202*100</f>
        <v>87.243150684931493</v>
      </c>
      <c r="G202" s="149">
        <f>SUM(G203:G206)</f>
        <v>105800.5</v>
      </c>
      <c r="H202" s="149">
        <f>G202/B202*100</f>
        <v>66.2638038500466</v>
      </c>
      <c r="I202" s="149">
        <f t="shared" si="8"/>
        <v>53865.100000000006</v>
      </c>
      <c r="J202" s="568" t="s">
        <v>151</v>
      </c>
    </row>
    <row r="203" spans="1:11" s="8" customFormat="1" ht="19.5" x14ac:dyDescent="0.25">
      <c r="A203" s="58" t="s">
        <v>0</v>
      </c>
      <c r="B203" s="149">
        <v>0</v>
      </c>
      <c r="C203" s="149">
        <v>0</v>
      </c>
      <c r="D203" s="149">
        <v>0</v>
      </c>
      <c r="E203" s="149">
        <v>0</v>
      </c>
      <c r="F203" s="149">
        <v>0</v>
      </c>
      <c r="G203" s="149">
        <v>0</v>
      </c>
      <c r="H203" s="149">
        <v>0</v>
      </c>
      <c r="I203" s="149">
        <f t="shared" si="8"/>
        <v>0</v>
      </c>
      <c r="J203" s="569"/>
    </row>
    <row r="204" spans="1:11" s="8" customFormat="1" ht="19.5" x14ac:dyDescent="0.25">
      <c r="A204" s="58" t="s">
        <v>1</v>
      </c>
      <c r="B204" s="149">
        <v>159665.60000000001</v>
      </c>
      <c r="C204" s="149">
        <v>105800.5</v>
      </c>
      <c r="D204" s="149">
        <f>C204/B204*100</f>
        <v>66.2638038500466</v>
      </c>
      <c r="E204" s="149">
        <v>105800.5</v>
      </c>
      <c r="F204" s="149">
        <f>E204/B204*100</f>
        <v>66.2638038500466</v>
      </c>
      <c r="G204" s="149">
        <v>105800.5</v>
      </c>
      <c r="H204" s="149">
        <f>G204/B204*100</f>
        <v>66.2638038500466</v>
      </c>
      <c r="I204" s="149">
        <f t="shared" si="8"/>
        <v>53865.100000000006</v>
      </c>
      <c r="J204" s="569"/>
    </row>
    <row r="205" spans="1:11" s="8" customFormat="1" x14ac:dyDescent="0.25">
      <c r="A205" s="60" t="s">
        <v>2</v>
      </c>
      <c r="B205" s="150">
        <v>0</v>
      </c>
      <c r="C205" s="150">
        <v>0</v>
      </c>
      <c r="D205" s="150">
        <v>0</v>
      </c>
      <c r="E205" s="150">
        <v>0</v>
      </c>
      <c r="F205" s="150">
        <v>0</v>
      </c>
      <c r="G205" s="150">
        <v>0</v>
      </c>
      <c r="H205" s="150">
        <v>0</v>
      </c>
      <c r="I205" s="150">
        <f t="shared" si="8"/>
        <v>0</v>
      </c>
      <c r="J205" s="569"/>
    </row>
    <row r="206" spans="1:11" s="8" customFormat="1" x14ac:dyDescent="0.25">
      <c r="A206" s="60" t="s">
        <v>3</v>
      </c>
      <c r="B206" s="150">
        <v>0</v>
      </c>
      <c r="C206" s="150">
        <v>0</v>
      </c>
      <c r="D206" s="150">
        <v>0</v>
      </c>
      <c r="E206" s="150">
        <v>0</v>
      </c>
      <c r="F206" s="150">
        <v>0</v>
      </c>
      <c r="G206" s="150">
        <v>0</v>
      </c>
      <c r="H206" s="150">
        <v>0</v>
      </c>
      <c r="I206" s="150">
        <f t="shared" si="8"/>
        <v>0</v>
      </c>
      <c r="J206" s="570"/>
    </row>
    <row r="207" spans="1:11" s="19" customFormat="1" x14ac:dyDescent="0.25">
      <c r="A207" s="499" t="s">
        <v>235</v>
      </c>
      <c r="B207" s="500"/>
      <c r="C207" s="500"/>
      <c r="D207" s="500"/>
      <c r="E207" s="500"/>
      <c r="F207" s="500"/>
      <c r="G207" s="500"/>
      <c r="H207" s="500"/>
      <c r="I207" s="500"/>
      <c r="J207" s="500"/>
    </row>
    <row r="208" spans="1:11" x14ac:dyDescent="0.25">
      <c r="A208" s="501" t="s">
        <v>166</v>
      </c>
      <c r="B208" s="502"/>
      <c r="C208" s="502"/>
      <c r="D208" s="502"/>
      <c r="E208" s="502"/>
      <c r="F208" s="502"/>
      <c r="G208" s="502"/>
      <c r="H208" s="502"/>
      <c r="I208" s="502"/>
      <c r="J208" s="502"/>
    </row>
    <row r="209" spans="1:11" s="94" customFormat="1" x14ac:dyDescent="0.25">
      <c r="A209" s="495" t="s">
        <v>158</v>
      </c>
      <c r="B209" s="495"/>
      <c r="C209" s="495"/>
      <c r="D209" s="495"/>
      <c r="E209" s="495"/>
      <c r="F209" s="495"/>
      <c r="G209" s="495"/>
      <c r="H209" s="495"/>
      <c r="I209" s="495"/>
      <c r="J209" s="495"/>
    </row>
    <row r="210" spans="1:11" s="94" customFormat="1" x14ac:dyDescent="0.25">
      <c r="A210" s="496" t="s">
        <v>118</v>
      </c>
      <c r="B210" s="496"/>
      <c r="C210" s="496"/>
      <c r="D210" s="496"/>
      <c r="E210" s="496"/>
      <c r="F210" s="496"/>
      <c r="G210" s="496"/>
      <c r="H210" s="496"/>
      <c r="I210" s="496"/>
      <c r="J210" s="496"/>
    </row>
    <row r="211" spans="1:11" s="94" customFormat="1" x14ac:dyDescent="0.25">
      <c r="A211" s="520" t="s">
        <v>165</v>
      </c>
      <c r="B211" s="520"/>
      <c r="C211" s="520"/>
      <c r="D211" s="520"/>
      <c r="E211" s="520"/>
      <c r="F211" s="520"/>
      <c r="G211" s="520"/>
      <c r="H211" s="520"/>
      <c r="I211" s="520"/>
      <c r="J211" s="520"/>
    </row>
    <row r="212" spans="1:11" s="48" customFormat="1" ht="56.25" x14ac:dyDescent="0.25">
      <c r="A212" s="153" t="s">
        <v>167</v>
      </c>
      <c r="B212" s="149">
        <f>SUM(B213:B216)</f>
        <v>208238.7</v>
      </c>
      <c r="C212" s="149">
        <f>SUM(C213:C216)</f>
        <v>140127.79999999999</v>
      </c>
      <c r="D212" s="149">
        <f>C212/B212*100</f>
        <v>67.291910677506138</v>
      </c>
      <c r="E212" s="149">
        <f>SUM(E213:E216)</f>
        <v>140127.79999999999</v>
      </c>
      <c r="F212" s="149">
        <f>E212/B212*100</f>
        <v>67.291910677506138</v>
      </c>
      <c r="G212" s="149">
        <f>SUM(G213:G216)</f>
        <v>36849.9</v>
      </c>
      <c r="H212" s="149">
        <f>G212/B212*100</f>
        <v>17.695990226600529</v>
      </c>
      <c r="I212" s="149">
        <f>B212-G212</f>
        <v>171388.80000000002</v>
      </c>
      <c r="J212" s="568"/>
      <c r="K212" s="49"/>
    </row>
    <row r="213" spans="1:11" s="48" customFormat="1" ht="19.5" x14ac:dyDescent="0.25">
      <c r="A213" s="78" t="s">
        <v>0</v>
      </c>
      <c r="B213" s="149">
        <v>0</v>
      </c>
      <c r="C213" s="149">
        <v>0</v>
      </c>
      <c r="D213" s="149">
        <v>0</v>
      </c>
      <c r="E213" s="149">
        <v>0</v>
      </c>
      <c r="F213" s="149">
        <v>0</v>
      </c>
      <c r="G213" s="149">
        <v>0</v>
      </c>
      <c r="H213" s="149">
        <v>0</v>
      </c>
      <c r="I213" s="149">
        <f>B213-G213</f>
        <v>0</v>
      </c>
      <c r="J213" s="569"/>
      <c r="K213" s="49"/>
    </row>
    <row r="214" spans="1:11" s="48" customFormat="1" ht="19.5" x14ac:dyDescent="0.25">
      <c r="A214" s="78" t="s">
        <v>1</v>
      </c>
      <c r="B214" s="149">
        <v>193000</v>
      </c>
      <c r="C214" s="149">
        <v>130153</v>
      </c>
      <c r="D214" s="149">
        <f>C214/B214*100</f>
        <v>67.436787564766846</v>
      </c>
      <c r="E214" s="149">
        <v>130153</v>
      </c>
      <c r="F214" s="149">
        <f>E214/B214*100</f>
        <v>67.436787564766846</v>
      </c>
      <c r="G214" s="149">
        <v>34638.9</v>
      </c>
      <c r="H214" s="149">
        <f>G214/B214*100</f>
        <v>17.947616580310882</v>
      </c>
      <c r="I214" s="149">
        <f>B214-G214</f>
        <v>158361.1</v>
      </c>
      <c r="J214" s="569"/>
      <c r="K214" s="49"/>
    </row>
    <row r="215" spans="1:11" s="48" customFormat="1" x14ac:dyDescent="0.25">
      <c r="A215" s="79" t="s">
        <v>2</v>
      </c>
      <c r="B215" s="150">
        <v>15238.7</v>
      </c>
      <c r="C215" s="150">
        <v>9974.7999999999993</v>
      </c>
      <c r="D215" s="150">
        <f>C215/B215*100</f>
        <v>65.457027174234014</v>
      </c>
      <c r="E215" s="150">
        <v>9974.7999999999993</v>
      </c>
      <c r="F215" s="150">
        <f>E215/B215*100</f>
        <v>65.457027174234014</v>
      </c>
      <c r="G215" s="150">
        <v>2211</v>
      </c>
      <c r="H215" s="150">
        <f>G215/B215*100</f>
        <v>14.509111669630611</v>
      </c>
      <c r="I215" s="150">
        <f>B215-G215</f>
        <v>13027.7</v>
      </c>
      <c r="J215" s="569"/>
      <c r="K215" s="49"/>
    </row>
    <row r="216" spans="1:11" s="48" customFormat="1" x14ac:dyDescent="0.25">
      <c r="A216" s="79" t="s">
        <v>3</v>
      </c>
      <c r="B216" s="150">
        <v>0</v>
      </c>
      <c r="C216" s="150">
        <v>0</v>
      </c>
      <c r="D216" s="150">
        <v>0</v>
      </c>
      <c r="E216" s="150">
        <v>0</v>
      </c>
      <c r="F216" s="150">
        <v>0</v>
      </c>
      <c r="G216" s="150">
        <v>0</v>
      </c>
      <c r="H216" s="150">
        <v>0</v>
      </c>
      <c r="I216" s="150">
        <f>B216-G216</f>
        <v>0</v>
      </c>
      <c r="J216" s="570"/>
      <c r="K216" s="49"/>
    </row>
    <row r="217" spans="1:11" x14ac:dyDescent="0.25">
      <c r="A217" s="528" t="s">
        <v>177</v>
      </c>
      <c r="B217" s="529"/>
      <c r="C217" s="529"/>
      <c r="D217" s="529"/>
      <c r="E217" s="529"/>
      <c r="F217" s="529"/>
      <c r="G217" s="529"/>
      <c r="H217" s="529"/>
      <c r="I217" s="529"/>
      <c r="J217" s="530"/>
    </row>
    <row r="218" spans="1:11" s="32" customFormat="1" x14ac:dyDescent="0.25">
      <c r="A218" s="474" t="s">
        <v>141</v>
      </c>
      <c r="B218" s="475"/>
      <c r="C218" s="475"/>
      <c r="D218" s="475"/>
      <c r="E218" s="475"/>
      <c r="F218" s="475"/>
      <c r="G218" s="475"/>
      <c r="H218" s="475"/>
      <c r="I218" s="475"/>
      <c r="J218" s="490"/>
    </row>
    <row r="219" spans="1:11" s="32" customFormat="1" x14ac:dyDescent="0.25">
      <c r="A219" s="412" t="s">
        <v>114</v>
      </c>
      <c r="B219" s="413"/>
      <c r="C219" s="413"/>
      <c r="D219" s="413"/>
      <c r="E219" s="413"/>
      <c r="F219" s="413"/>
      <c r="G219" s="413"/>
      <c r="H219" s="413"/>
      <c r="I219" s="413"/>
      <c r="J219" s="414"/>
    </row>
    <row r="220" spans="1:11" s="32" customFormat="1" x14ac:dyDescent="0.25">
      <c r="A220" s="511" t="s">
        <v>239</v>
      </c>
      <c r="B220" s="512"/>
      <c r="C220" s="512"/>
      <c r="D220" s="512"/>
      <c r="E220" s="512"/>
      <c r="F220" s="512"/>
      <c r="G220" s="512"/>
      <c r="H220" s="512"/>
      <c r="I220" s="512"/>
      <c r="J220" s="513"/>
    </row>
    <row r="221" spans="1:11" ht="243" customHeight="1" x14ac:dyDescent="0.25">
      <c r="A221" s="153" t="s">
        <v>68</v>
      </c>
      <c r="B221" s="149">
        <f>SUM(B222:B225)</f>
        <v>2.6</v>
      </c>
      <c r="C221" s="149">
        <f>SUM(C222:C225)</f>
        <v>2.6</v>
      </c>
      <c r="D221" s="149">
        <f>C221/B221*100</f>
        <v>100</v>
      </c>
      <c r="E221" s="149">
        <f>SUM(E222:E225)</f>
        <v>2.6</v>
      </c>
      <c r="F221" s="149">
        <f>E221/B221*100</f>
        <v>100</v>
      </c>
      <c r="G221" s="149">
        <f>SUM(G222:G225)</f>
        <v>2.6</v>
      </c>
      <c r="H221" s="149">
        <f>G221/B221*100</f>
        <v>100</v>
      </c>
      <c r="I221" s="149">
        <f>B221-G221</f>
        <v>0</v>
      </c>
      <c r="J221" s="561" t="s">
        <v>178</v>
      </c>
      <c r="K221" s="89" t="s">
        <v>115</v>
      </c>
    </row>
    <row r="222" spans="1:11" ht="19.5" x14ac:dyDescent="0.25">
      <c r="A222" s="58" t="s">
        <v>0</v>
      </c>
      <c r="B222" s="149">
        <v>0</v>
      </c>
      <c r="C222" s="149">
        <v>0</v>
      </c>
      <c r="D222" s="149">
        <v>0</v>
      </c>
      <c r="E222" s="149">
        <v>0</v>
      </c>
      <c r="F222" s="149">
        <v>0</v>
      </c>
      <c r="G222" s="149">
        <v>0</v>
      </c>
      <c r="H222" s="149">
        <v>0</v>
      </c>
      <c r="I222" s="149">
        <f>B222-G222</f>
        <v>0</v>
      </c>
      <c r="J222" s="562"/>
    </row>
    <row r="223" spans="1:11" ht="19.5" x14ac:dyDescent="0.25">
      <c r="A223" s="58" t="s">
        <v>1</v>
      </c>
      <c r="B223" s="149">
        <v>2.6</v>
      </c>
      <c r="C223" s="149">
        <v>2.6</v>
      </c>
      <c r="D223" s="149">
        <f>C223/B223*100</f>
        <v>100</v>
      </c>
      <c r="E223" s="149">
        <v>2.6</v>
      </c>
      <c r="F223" s="149">
        <f>E223/B223*100</f>
        <v>100</v>
      </c>
      <c r="G223" s="149">
        <v>2.6</v>
      </c>
      <c r="H223" s="149">
        <f>G223/B223*100</f>
        <v>100</v>
      </c>
      <c r="I223" s="149">
        <f>B223-G223</f>
        <v>0</v>
      </c>
      <c r="J223" s="562"/>
    </row>
    <row r="224" spans="1:11" x14ac:dyDescent="0.25">
      <c r="A224" s="60" t="s">
        <v>2</v>
      </c>
      <c r="B224" s="150">
        <v>0</v>
      </c>
      <c r="C224" s="150">
        <v>0</v>
      </c>
      <c r="D224" s="150">
        <v>0</v>
      </c>
      <c r="E224" s="150">
        <v>0</v>
      </c>
      <c r="F224" s="150">
        <v>0</v>
      </c>
      <c r="G224" s="150">
        <v>0</v>
      </c>
      <c r="H224" s="150">
        <v>0</v>
      </c>
      <c r="I224" s="150">
        <f>B224-G224</f>
        <v>0</v>
      </c>
      <c r="J224" s="562"/>
    </row>
    <row r="225" spans="1:12" x14ac:dyDescent="0.25">
      <c r="A225" s="60" t="s">
        <v>3</v>
      </c>
      <c r="B225" s="150">
        <v>0</v>
      </c>
      <c r="C225" s="150">
        <v>0</v>
      </c>
      <c r="D225" s="150">
        <v>0</v>
      </c>
      <c r="E225" s="150">
        <v>0</v>
      </c>
      <c r="F225" s="150">
        <v>0</v>
      </c>
      <c r="G225" s="150">
        <v>0</v>
      </c>
      <c r="H225" s="150">
        <v>0</v>
      </c>
      <c r="I225" s="150">
        <f>B225-G225</f>
        <v>0</v>
      </c>
      <c r="J225" s="563"/>
    </row>
    <row r="226" spans="1:12" s="19" customFormat="1" x14ac:dyDescent="0.25">
      <c r="A226" s="468" t="s">
        <v>240</v>
      </c>
      <c r="B226" s="469"/>
      <c r="C226" s="469"/>
      <c r="D226" s="469"/>
      <c r="E226" s="469"/>
      <c r="F226" s="469"/>
      <c r="G226" s="469"/>
      <c r="H226" s="469"/>
      <c r="I226" s="469"/>
      <c r="J226" s="470"/>
    </row>
    <row r="227" spans="1:12" s="1" customFormat="1" x14ac:dyDescent="0.25">
      <c r="A227" s="484" t="s">
        <v>69</v>
      </c>
      <c r="B227" s="485"/>
      <c r="C227" s="485"/>
      <c r="D227" s="485"/>
      <c r="E227" s="485"/>
      <c r="F227" s="485"/>
      <c r="G227" s="485"/>
      <c r="H227" s="485"/>
      <c r="I227" s="485"/>
      <c r="J227" s="489"/>
    </row>
    <row r="228" spans="1:12" s="42" customFormat="1" x14ac:dyDescent="0.25">
      <c r="A228" s="474" t="s">
        <v>270</v>
      </c>
      <c r="B228" s="475"/>
      <c r="C228" s="475"/>
      <c r="D228" s="475"/>
      <c r="E228" s="475"/>
      <c r="F228" s="475"/>
      <c r="G228" s="475"/>
      <c r="H228" s="475"/>
      <c r="I228" s="475"/>
      <c r="J228" s="490"/>
    </row>
    <row r="229" spans="1:12" s="93" customFormat="1" x14ac:dyDescent="0.25">
      <c r="A229" s="471" t="s">
        <v>113</v>
      </c>
      <c r="B229" s="472"/>
      <c r="C229" s="472"/>
      <c r="D229" s="472"/>
      <c r="E229" s="472"/>
      <c r="F229" s="472"/>
      <c r="G229" s="472"/>
      <c r="H229" s="472"/>
      <c r="I229" s="472"/>
      <c r="J229" s="473"/>
    </row>
    <row r="230" spans="1:12" s="1" customFormat="1" x14ac:dyDescent="0.25">
      <c r="A230" s="476" t="s">
        <v>241</v>
      </c>
      <c r="B230" s="477"/>
      <c r="C230" s="477"/>
      <c r="D230" s="477"/>
      <c r="E230" s="477"/>
      <c r="F230" s="477"/>
      <c r="G230" s="477"/>
      <c r="H230" s="477"/>
      <c r="I230" s="477"/>
      <c r="J230" s="486"/>
    </row>
    <row r="231" spans="1:12" ht="93.75" x14ac:dyDescent="0.25">
      <c r="A231" s="153" t="s">
        <v>70</v>
      </c>
      <c r="B231" s="149">
        <f>SUM(B232:B235)</f>
        <v>20252.099999999999</v>
      </c>
      <c r="C231" s="149">
        <f>SUM(C232:C235)</f>
        <v>4450.5</v>
      </c>
      <c r="D231" s="149">
        <f>C231/B231*100</f>
        <v>21.97549883715763</v>
      </c>
      <c r="E231" s="149">
        <f>SUM(E232:E235)</f>
        <v>4450.5</v>
      </c>
      <c r="F231" s="149">
        <f>E231/B231*100</f>
        <v>21.97549883715763</v>
      </c>
      <c r="G231" s="149">
        <f>SUM(G232:G235)</f>
        <v>4450.5</v>
      </c>
      <c r="H231" s="149">
        <f>G231/B231*100</f>
        <v>21.97549883715763</v>
      </c>
      <c r="I231" s="149">
        <f>B231-G231</f>
        <v>15801.599999999999</v>
      </c>
      <c r="J231" s="568" t="s">
        <v>152</v>
      </c>
      <c r="K231" s="15" t="s">
        <v>116</v>
      </c>
    </row>
    <row r="232" spans="1:12" ht="19.5" x14ac:dyDescent="0.25">
      <c r="A232" s="58" t="s">
        <v>0</v>
      </c>
      <c r="B232" s="149">
        <v>0</v>
      </c>
      <c r="C232" s="149">
        <v>0</v>
      </c>
      <c r="D232" s="149">
        <v>0</v>
      </c>
      <c r="E232" s="149">
        <v>0</v>
      </c>
      <c r="F232" s="149">
        <v>0</v>
      </c>
      <c r="G232" s="149">
        <v>0</v>
      </c>
      <c r="H232" s="149">
        <v>0</v>
      </c>
      <c r="I232" s="149">
        <f>B232-G232</f>
        <v>0</v>
      </c>
      <c r="J232" s="569"/>
    </row>
    <row r="233" spans="1:12" ht="19.5" x14ac:dyDescent="0.25">
      <c r="A233" s="58" t="s">
        <v>1</v>
      </c>
      <c r="B233" s="149">
        <v>18952.099999999999</v>
      </c>
      <c r="C233" s="149">
        <v>4164.8</v>
      </c>
      <c r="D233" s="149">
        <f>C233/B233*100</f>
        <v>21.975401142881264</v>
      </c>
      <c r="E233" s="149">
        <v>4164.8</v>
      </c>
      <c r="F233" s="149">
        <f>E233/B233*100</f>
        <v>21.975401142881264</v>
      </c>
      <c r="G233" s="149">
        <v>4164.8</v>
      </c>
      <c r="H233" s="149">
        <f>G233/B233*100</f>
        <v>21.975401142881264</v>
      </c>
      <c r="I233" s="149">
        <f>B233-G233</f>
        <v>14787.3</v>
      </c>
      <c r="J233" s="569"/>
    </row>
    <row r="234" spans="1:12" x14ac:dyDescent="0.25">
      <c r="A234" s="60" t="s">
        <v>2</v>
      </c>
      <c r="B234" s="150">
        <v>1300</v>
      </c>
      <c r="C234" s="150">
        <v>285.7</v>
      </c>
      <c r="D234" s="150">
        <f>C234/B234*100</f>
        <v>21.976923076923079</v>
      </c>
      <c r="E234" s="150">
        <v>285.7</v>
      </c>
      <c r="F234" s="150">
        <f>E234/B234*100</f>
        <v>21.976923076923079</v>
      </c>
      <c r="G234" s="150">
        <v>285.7</v>
      </c>
      <c r="H234" s="150">
        <f>G234/B234*100</f>
        <v>21.976923076923079</v>
      </c>
      <c r="I234" s="150">
        <f>B234-G234</f>
        <v>1014.3</v>
      </c>
      <c r="J234" s="569"/>
    </row>
    <row r="235" spans="1:12" x14ac:dyDescent="0.25">
      <c r="A235" s="60" t="s">
        <v>3</v>
      </c>
      <c r="B235" s="150">
        <v>0</v>
      </c>
      <c r="C235" s="150">
        <v>0</v>
      </c>
      <c r="D235" s="150">
        <v>0</v>
      </c>
      <c r="E235" s="150">
        <v>0</v>
      </c>
      <c r="F235" s="150">
        <v>0</v>
      </c>
      <c r="G235" s="150">
        <v>0</v>
      </c>
      <c r="H235" s="150">
        <v>0</v>
      </c>
      <c r="I235" s="150">
        <f>B235-G235</f>
        <v>0</v>
      </c>
      <c r="J235" s="570"/>
    </row>
    <row r="236" spans="1:12" s="25" customFormat="1" x14ac:dyDescent="0.3">
      <c r="A236" s="468" t="s">
        <v>242</v>
      </c>
      <c r="B236" s="469"/>
      <c r="C236" s="469"/>
      <c r="D236" s="469"/>
      <c r="E236" s="469"/>
      <c r="F236" s="469"/>
      <c r="G236" s="469"/>
      <c r="H236" s="469"/>
      <c r="I236" s="469"/>
      <c r="J236" s="470"/>
      <c r="K236" s="23"/>
      <c r="L236" s="24"/>
    </row>
    <row r="237" spans="1:12" s="28" customFormat="1" x14ac:dyDescent="0.3">
      <c r="A237" s="484" t="s">
        <v>71</v>
      </c>
      <c r="B237" s="485"/>
      <c r="C237" s="485"/>
      <c r="D237" s="485"/>
      <c r="E237" s="485"/>
      <c r="F237" s="485"/>
      <c r="G237" s="485"/>
      <c r="H237" s="485"/>
      <c r="I237" s="485"/>
      <c r="J237" s="489"/>
      <c r="K237" s="26"/>
      <c r="L237" s="27"/>
    </row>
    <row r="238" spans="1:12" s="42" customFormat="1" x14ac:dyDescent="0.25">
      <c r="A238" s="474" t="s">
        <v>270</v>
      </c>
      <c r="B238" s="475"/>
      <c r="C238" s="475"/>
      <c r="D238" s="475"/>
      <c r="E238" s="475"/>
      <c r="F238" s="475"/>
      <c r="G238" s="475"/>
      <c r="H238" s="475"/>
      <c r="I238" s="475"/>
      <c r="J238" s="490"/>
    </row>
    <row r="239" spans="1:12" s="8" customFormat="1" x14ac:dyDescent="0.25">
      <c r="A239" s="471" t="s">
        <v>269</v>
      </c>
      <c r="B239" s="472"/>
      <c r="C239" s="472"/>
      <c r="D239" s="472"/>
      <c r="E239" s="472"/>
      <c r="F239" s="472"/>
      <c r="G239" s="472"/>
      <c r="H239" s="472"/>
      <c r="I239" s="472"/>
      <c r="J239" s="473"/>
    </row>
    <row r="240" spans="1:12" s="8" customFormat="1" x14ac:dyDescent="0.25">
      <c r="A240" s="511" t="s">
        <v>256</v>
      </c>
      <c r="B240" s="512"/>
      <c r="C240" s="512"/>
      <c r="D240" s="512"/>
      <c r="E240" s="512"/>
      <c r="F240" s="512"/>
      <c r="G240" s="512"/>
      <c r="H240" s="512"/>
      <c r="I240" s="512"/>
      <c r="J240" s="513"/>
    </row>
    <row r="241" spans="1:10" ht="130.5" customHeight="1" x14ac:dyDescent="0.25">
      <c r="A241" s="153" t="s">
        <v>72</v>
      </c>
      <c r="B241" s="149">
        <f>SUM(B242:B245)</f>
        <v>3759.7</v>
      </c>
      <c r="C241" s="149">
        <f>SUM(C242:C245)</f>
        <v>3189</v>
      </c>
      <c r="D241" s="149">
        <f>C241/B241*100</f>
        <v>84.820597388089482</v>
      </c>
      <c r="E241" s="149">
        <f>SUM(E242:E245)</f>
        <v>2693</v>
      </c>
      <c r="F241" s="149">
        <f>E241/B241*100</f>
        <v>71.628055429954514</v>
      </c>
      <c r="G241" s="149">
        <f>SUM(G242:G245)</f>
        <v>2693</v>
      </c>
      <c r="H241" s="149">
        <f>G241/B241*100</f>
        <v>71.628055429954514</v>
      </c>
      <c r="I241" s="149">
        <f>B241-G241</f>
        <v>1066.6999999999998</v>
      </c>
      <c r="J241" s="568" t="s">
        <v>179</v>
      </c>
    </row>
    <row r="242" spans="1:10" ht="19.5" x14ac:dyDescent="0.25">
      <c r="A242" s="58" t="s">
        <v>0</v>
      </c>
      <c r="B242" s="149">
        <v>0</v>
      </c>
      <c r="C242" s="149">
        <v>0</v>
      </c>
      <c r="D242" s="149">
        <v>0</v>
      </c>
      <c r="E242" s="149">
        <v>0</v>
      </c>
      <c r="F242" s="149">
        <v>0</v>
      </c>
      <c r="G242" s="149">
        <v>0</v>
      </c>
      <c r="H242" s="149">
        <v>0</v>
      </c>
      <c r="I242" s="149">
        <f>B242-G242</f>
        <v>0</v>
      </c>
      <c r="J242" s="569"/>
    </row>
    <row r="243" spans="1:10" ht="19.5" x14ac:dyDescent="0.25">
      <c r="A243" s="58" t="s">
        <v>1</v>
      </c>
      <c r="B243" s="149">
        <v>2759.7</v>
      </c>
      <c r="C243" s="149">
        <v>2759.7</v>
      </c>
      <c r="D243" s="149">
        <f>C243/B243*100</f>
        <v>100</v>
      </c>
      <c r="E243" s="149">
        <v>2263.6999999999998</v>
      </c>
      <c r="F243" s="149">
        <f>E243/B243*100</f>
        <v>82.027031923759836</v>
      </c>
      <c r="G243" s="149">
        <v>2263.6999999999998</v>
      </c>
      <c r="H243" s="149">
        <f>G243/B243*100</f>
        <v>82.027031923759836</v>
      </c>
      <c r="I243" s="149">
        <f>B243-G243</f>
        <v>496</v>
      </c>
      <c r="J243" s="569"/>
    </row>
    <row r="244" spans="1:10" x14ac:dyDescent="0.25">
      <c r="A244" s="60" t="s">
        <v>2</v>
      </c>
      <c r="B244" s="150">
        <v>1000</v>
      </c>
      <c r="C244" s="150">
        <v>429.3</v>
      </c>
      <c r="D244" s="150">
        <f>C244/B244*100</f>
        <v>42.93</v>
      </c>
      <c r="E244" s="150">
        <v>429.3</v>
      </c>
      <c r="F244" s="150">
        <f>E244/B244*100</f>
        <v>42.93</v>
      </c>
      <c r="G244" s="150">
        <v>429.3</v>
      </c>
      <c r="H244" s="150">
        <f>G244/B244*100</f>
        <v>42.93</v>
      </c>
      <c r="I244" s="150">
        <f>B244-G244</f>
        <v>570.70000000000005</v>
      </c>
      <c r="J244" s="569"/>
    </row>
    <row r="245" spans="1:10" x14ac:dyDescent="0.25">
      <c r="A245" s="60" t="s">
        <v>3</v>
      </c>
      <c r="B245" s="150">
        <v>0</v>
      </c>
      <c r="C245" s="150">
        <v>0</v>
      </c>
      <c r="D245" s="150">
        <v>0</v>
      </c>
      <c r="E245" s="150">
        <v>0</v>
      </c>
      <c r="F245" s="150">
        <v>0</v>
      </c>
      <c r="G245" s="150">
        <v>0</v>
      </c>
      <c r="H245" s="150">
        <v>0</v>
      </c>
      <c r="I245" s="150">
        <f>B245-G245</f>
        <v>0</v>
      </c>
      <c r="J245" s="570"/>
    </row>
    <row r="246" spans="1:10" s="29" customFormat="1" x14ac:dyDescent="0.25">
      <c r="A246" s="531" t="s">
        <v>244</v>
      </c>
      <c r="B246" s="532"/>
      <c r="C246" s="532"/>
      <c r="D246" s="532"/>
      <c r="E246" s="532"/>
      <c r="F246" s="532"/>
      <c r="G246" s="532"/>
      <c r="H246" s="532"/>
      <c r="I246" s="532"/>
      <c r="J246" s="533"/>
    </row>
    <row r="247" spans="1:10" x14ac:dyDescent="0.25">
      <c r="A247" s="384" t="s">
        <v>103</v>
      </c>
      <c r="B247" s="385"/>
      <c r="C247" s="385"/>
      <c r="D247" s="385"/>
      <c r="E247" s="385"/>
      <c r="F247" s="385"/>
      <c r="G247" s="385"/>
      <c r="H247" s="385"/>
      <c r="I247" s="385"/>
      <c r="J247" s="386"/>
    </row>
    <row r="248" spans="1:10" x14ac:dyDescent="0.25">
      <c r="A248" s="474" t="s">
        <v>153</v>
      </c>
      <c r="B248" s="475"/>
      <c r="C248" s="475"/>
      <c r="D248" s="475"/>
      <c r="E248" s="475"/>
      <c r="F248" s="475"/>
      <c r="G248" s="475"/>
      <c r="H248" s="475"/>
      <c r="I248" s="475"/>
      <c r="J248" s="490"/>
    </row>
    <row r="249" spans="1:10" x14ac:dyDescent="0.25">
      <c r="A249" s="471" t="s">
        <v>267</v>
      </c>
      <c r="B249" s="472"/>
      <c r="C249" s="472"/>
      <c r="D249" s="472"/>
      <c r="E249" s="472"/>
      <c r="F249" s="472"/>
      <c r="G249" s="472"/>
      <c r="H249" s="472"/>
      <c r="I249" s="472"/>
      <c r="J249" s="473"/>
    </row>
    <row r="250" spans="1:10" x14ac:dyDescent="0.25">
      <c r="A250" s="506" t="s">
        <v>35</v>
      </c>
      <c r="B250" s="507"/>
      <c r="C250" s="507"/>
      <c r="D250" s="507"/>
      <c r="E250" s="507"/>
      <c r="F250" s="507"/>
      <c r="G250" s="507"/>
      <c r="H250" s="507"/>
      <c r="I250" s="507"/>
      <c r="J250" s="508"/>
    </row>
    <row r="251" spans="1:10" ht="205.5" customHeight="1" x14ac:dyDescent="0.25">
      <c r="A251" s="153" t="s">
        <v>73</v>
      </c>
      <c r="B251" s="149">
        <f>SUM(B252:B255)</f>
        <v>1482236.1</v>
      </c>
      <c r="C251" s="149">
        <f>SUM(C252:C255)</f>
        <v>1350872.9</v>
      </c>
      <c r="D251" s="149">
        <f>C251/B251*100</f>
        <v>91.137498270349766</v>
      </c>
      <c r="E251" s="149">
        <f>SUM(E252:E255)</f>
        <v>1350872.9</v>
      </c>
      <c r="F251" s="149">
        <f>E251/B251*100</f>
        <v>91.137498270349766</v>
      </c>
      <c r="G251" s="149">
        <f>SUM(G252:G255)</f>
        <v>1262378.1000000001</v>
      </c>
      <c r="H251" s="149">
        <f t="shared" ref="H251:H258" si="9">G251/B251*100</f>
        <v>85.167140376624204</v>
      </c>
      <c r="I251" s="149">
        <f>B251-G251</f>
        <v>219858</v>
      </c>
      <c r="J251" s="561" t="s">
        <v>180</v>
      </c>
    </row>
    <row r="252" spans="1:10" ht="19.5" x14ac:dyDescent="0.25">
      <c r="A252" s="66" t="s">
        <v>0</v>
      </c>
      <c r="B252" s="149">
        <v>0</v>
      </c>
      <c r="C252" s="149">
        <v>0</v>
      </c>
      <c r="D252" s="149">
        <v>0</v>
      </c>
      <c r="E252" s="149">
        <v>0</v>
      </c>
      <c r="F252" s="149">
        <v>0</v>
      </c>
      <c r="G252" s="149">
        <v>0</v>
      </c>
      <c r="H252" s="149">
        <v>0</v>
      </c>
      <c r="I252" s="149">
        <f t="shared" ref="I252:I260" si="10">B252-G252</f>
        <v>0</v>
      </c>
      <c r="J252" s="562"/>
    </row>
    <row r="253" spans="1:10" ht="19.5" x14ac:dyDescent="0.25">
      <c r="A253" s="66" t="s">
        <v>1</v>
      </c>
      <c r="B253" s="149">
        <v>1482236.1</v>
      </c>
      <c r="C253" s="149">
        <v>1350872.9</v>
      </c>
      <c r="D253" s="149">
        <f>C253/B253*100</f>
        <v>91.137498270349766</v>
      </c>
      <c r="E253" s="149">
        <v>1350872.9</v>
      </c>
      <c r="F253" s="149">
        <f>E253/B253*100</f>
        <v>91.137498270349766</v>
      </c>
      <c r="G253" s="149">
        <v>1262378.1000000001</v>
      </c>
      <c r="H253" s="149">
        <f t="shared" si="9"/>
        <v>85.167140376624204</v>
      </c>
      <c r="I253" s="149">
        <f t="shared" si="10"/>
        <v>219858</v>
      </c>
      <c r="J253" s="562"/>
    </row>
    <row r="254" spans="1:10" x14ac:dyDescent="0.25">
      <c r="A254" s="67" t="s">
        <v>2</v>
      </c>
      <c r="B254" s="150">
        <v>0</v>
      </c>
      <c r="C254" s="150">
        <v>0</v>
      </c>
      <c r="D254" s="150">
        <v>0</v>
      </c>
      <c r="E254" s="150">
        <v>0</v>
      </c>
      <c r="F254" s="150">
        <v>0</v>
      </c>
      <c r="G254" s="150">
        <v>0</v>
      </c>
      <c r="H254" s="150">
        <v>0</v>
      </c>
      <c r="I254" s="150">
        <f t="shared" si="10"/>
        <v>0</v>
      </c>
      <c r="J254" s="562"/>
    </row>
    <row r="255" spans="1:10" x14ac:dyDescent="0.25">
      <c r="A255" s="67" t="s">
        <v>3</v>
      </c>
      <c r="B255" s="150">
        <v>0</v>
      </c>
      <c r="C255" s="150">
        <v>0</v>
      </c>
      <c r="D255" s="150">
        <v>0</v>
      </c>
      <c r="E255" s="150">
        <v>0</v>
      </c>
      <c r="F255" s="150">
        <v>0</v>
      </c>
      <c r="G255" s="150">
        <v>0</v>
      </c>
      <c r="H255" s="150">
        <v>0</v>
      </c>
      <c r="I255" s="150">
        <f t="shared" si="10"/>
        <v>0</v>
      </c>
      <c r="J255" s="563"/>
    </row>
    <row r="256" spans="1:10" ht="112.5" x14ac:dyDescent="0.25">
      <c r="A256" s="153" t="s">
        <v>74</v>
      </c>
      <c r="B256" s="149">
        <f>SUM(B257:B260)</f>
        <v>92717.3</v>
      </c>
      <c r="C256" s="149">
        <f>SUM(C257:C260)</f>
        <v>61079.1</v>
      </c>
      <c r="D256" s="149">
        <f>C256/B256*100</f>
        <v>65.876702621840792</v>
      </c>
      <c r="E256" s="149">
        <f>SUM(E257:E260)</f>
        <v>61079.1</v>
      </c>
      <c r="F256" s="149">
        <f>E256/B256*100</f>
        <v>65.876702621840792</v>
      </c>
      <c r="G256" s="149">
        <f>SUM(G257:G260)</f>
        <v>60967.9</v>
      </c>
      <c r="H256" s="149">
        <f t="shared" si="9"/>
        <v>65.756768154378946</v>
      </c>
      <c r="I256" s="149">
        <f t="shared" si="10"/>
        <v>31749.4</v>
      </c>
      <c r="J256" s="561" t="s">
        <v>181</v>
      </c>
    </row>
    <row r="257" spans="1:10" ht="19.5" x14ac:dyDescent="0.25">
      <c r="A257" s="66" t="s">
        <v>0</v>
      </c>
      <c r="B257" s="149">
        <v>0</v>
      </c>
      <c r="C257" s="149">
        <v>0</v>
      </c>
      <c r="D257" s="149">
        <v>0</v>
      </c>
      <c r="E257" s="149">
        <v>0</v>
      </c>
      <c r="F257" s="149">
        <v>0</v>
      </c>
      <c r="G257" s="149">
        <v>0</v>
      </c>
      <c r="H257" s="149">
        <v>0</v>
      </c>
      <c r="I257" s="149">
        <f t="shared" si="10"/>
        <v>0</v>
      </c>
      <c r="J257" s="562"/>
    </row>
    <row r="258" spans="1:10" ht="19.5" x14ac:dyDescent="0.25">
      <c r="A258" s="66" t="s">
        <v>1</v>
      </c>
      <c r="B258" s="149">
        <v>92717.3</v>
      </c>
      <c r="C258" s="149">
        <v>61079.1</v>
      </c>
      <c r="D258" s="149">
        <f>C258/B258*100</f>
        <v>65.876702621840792</v>
      </c>
      <c r="E258" s="149">
        <v>61079.1</v>
      </c>
      <c r="F258" s="149">
        <f>E258/B258*100</f>
        <v>65.876702621840792</v>
      </c>
      <c r="G258" s="149">
        <v>60967.9</v>
      </c>
      <c r="H258" s="149">
        <f t="shared" si="9"/>
        <v>65.756768154378946</v>
      </c>
      <c r="I258" s="149">
        <f>B258-G258</f>
        <v>31749.4</v>
      </c>
      <c r="J258" s="562"/>
    </row>
    <row r="259" spans="1:10" x14ac:dyDescent="0.25">
      <c r="A259" s="67" t="s">
        <v>2</v>
      </c>
      <c r="B259" s="150">
        <v>0</v>
      </c>
      <c r="C259" s="150">
        <v>0</v>
      </c>
      <c r="D259" s="150">
        <v>0</v>
      </c>
      <c r="E259" s="150">
        <v>0</v>
      </c>
      <c r="F259" s="150">
        <v>0</v>
      </c>
      <c r="G259" s="150">
        <v>0</v>
      </c>
      <c r="H259" s="150">
        <v>0</v>
      </c>
      <c r="I259" s="150">
        <f t="shared" si="10"/>
        <v>0</v>
      </c>
      <c r="J259" s="562"/>
    </row>
    <row r="260" spans="1:10" x14ac:dyDescent="0.25">
      <c r="A260" s="67" t="s">
        <v>3</v>
      </c>
      <c r="B260" s="150">
        <v>0</v>
      </c>
      <c r="C260" s="150">
        <v>0</v>
      </c>
      <c r="D260" s="150">
        <v>0</v>
      </c>
      <c r="E260" s="150">
        <v>0</v>
      </c>
      <c r="F260" s="150">
        <v>0</v>
      </c>
      <c r="G260" s="150">
        <v>0</v>
      </c>
      <c r="H260" s="150">
        <v>0</v>
      </c>
      <c r="I260" s="150">
        <f t="shared" si="10"/>
        <v>0</v>
      </c>
      <c r="J260" s="563"/>
    </row>
    <row r="261" spans="1:10" ht="114.75" customHeight="1" x14ac:dyDescent="0.25">
      <c r="A261" s="153" t="s">
        <v>184</v>
      </c>
      <c r="B261" s="149">
        <f>SUM(B262:B265)</f>
        <v>81579.900000000009</v>
      </c>
      <c r="C261" s="149">
        <f>SUM(C262:C265)</f>
        <v>14321.599999999999</v>
      </c>
      <c r="D261" s="149">
        <f>C261/B261*100</f>
        <v>17.555304676764738</v>
      </c>
      <c r="E261" s="149">
        <f>SUM(E262:E265)</f>
        <v>14320.599999999999</v>
      </c>
      <c r="F261" s="149">
        <f>E261/B261*100</f>
        <v>17.554078884627213</v>
      </c>
      <c r="G261" s="149">
        <f>SUM(G262:G265)</f>
        <v>14320.599999999999</v>
      </c>
      <c r="H261" s="149">
        <f>G261/B261*100</f>
        <v>17.554078884627213</v>
      </c>
      <c r="I261" s="149">
        <f t="shared" ref="I261:I275" si="11">B261-G261</f>
        <v>67259.300000000017</v>
      </c>
      <c r="J261" s="568" t="s">
        <v>185</v>
      </c>
    </row>
    <row r="262" spans="1:10" ht="19.5" x14ac:dyDescent="0.25">
      <c r="A262" s="58" t="s">
        <v>0</v>
      </c>
      <c r="B262" s="149">
        <v>0</v>
      </c>
      <c r="C262" s="149">
        <v>0</v>
      </c>
      <c r="D262" s="149">
        <v>0</v>
      </c>
      <c r="E262" s="149">
        <v>0</v>
      </c>
      <c r="F262" s="149">
        <v>0</v>
      </c>
      <c r="G262" s="149">
        <v>0</v>
      </c>
      <c r="H262" s="149">
        <v>0</v>
      </c>
      <c r="I262" s="149">
        <f t="shared" si="11"/>
        <v>0</v>
      </c>
      <c r="J262" s="569"/>
    </row>
    <row r="263" spans="1:10" ht="19.5" x14ac:dyDescent="0.25">
      <c r="A263" s="58" t="s">
        <v>1</v>
      </c>
      <c r="B263" s="149">
        <v>76685.100000000006</v>
      </c>
      <c r="C263" s="149">
        <v>13462.3</v>
      </c>
      <c r="D263" s="149">
        <f>C263/B263*100</f>
        <v>17.555300834190735</v>
      </c>
      <c r="E263" s="149">
        <v>13462.3</v>
      </c>
      <c r="F263" s="149">
        <f>E263/B263*100</f>
        <v>17.555300834190735</v>
      </c>
      <c r="G263" s="149">
        <v>13462.3</v>
      </c>
      <c r="H263" s="149">
        <f>G263/B263*100</f>
        <v>17.555300834190735</v>
      </c>
      <c r="I263" s="149">
        <f t="shared" si="11"/>
        <v>63222.8</v>
      </c>
      <c r="J263" s="569"/>
    </row>
    <row r="264" spans="1:10" x14ac:dyDescent="0.25">
      <c r="A264" s="60" t="s">
        <v>2</v>
      </c>
      <c r="B264" s="150">
        <v>4894.8</v>
      </c>
      <c r="C264" s="150">
        <v>859.3</v>
      </c>
      <c r="D264" s="150">
        <f>C264/B264*100</f>
        <v>17.555364877012337</v>
      </c>
      <c r="E264" s="150">
        <v>858.3</v>
      </c>
      <c r="F264" s="150">
        <f>E264/B264*100</f>
        <v>17.534935033096346</v>
      </c>
      <c r="G264" s="150">
        <v>858.3</v>
      </c>
      <c r="H264" s="150">
        <f>G264/B264*100</f>
        <v>17.534935033096346</v>
      </c>
      <c r="I264" s="150">
        <f t="shared" si="11"/>
        <v>4036.5</v>
      </c>
      <c r="J264" s="569"/>
    </row>
    <row r="265" spans="1:10" x14ac:dyDescent="0.25">
      <c r="A265" s="60" t="s">
        <v>3</v>
      </c>
      <c r="B265" s="150">
        <v>0</v>
      </c>
      <c r="C265" s="150">
        <v>0</v>
      </c>
      <c r="D265" s="150">
        <v>0</v>
      </c>
      <c r="E265" s="150">
        <v>0</v>
      </c>
      <c r="F265" s="150">
        <v>0</v>
      </c>
      <c r="G265" s="150">
        <v>0</v>
      </c>
      <c r="H265" s="150">
        <v>0</v>
      </c>
      <c r="I265" s="150">
        <f t="shared" si="11"/>
        <v>0</v>
      </c>
      <c r="J265" s="570"/>
    </row>
    <row r="266" spans="1:10" ht="129.75" customHeight="1" x14ac:dyDescent="0.25">
      <c r="A266" s="153" t="s">
        <v>75</v>
      </c>
      <c r="B266" s="149">
        <f>SUM(B267:B270)</f>
        <v>63804.5</v>
      </c>
      <c r="C266" s="149">
        <f>SUM(C267:C270)</f>
        <v>17509.8</v>
      </c>
      <c r="D266" s="149">
        <f>C266/B266*100</f>
        <v>27.442891959031101</v>
      </c>
      <c r="E266" s="149">
        <f>SUM(E267:E270)</f>
        <v>17509.8</v>
      </c>
      <c r="F266" s="149">
        <f>E266/B266*100</f>
        <v>27.442891959031101</v>
      </c>
      <c r="G266" s="149">
        <f>SUM(G267:G270)</f>
        <v>17509.8</v>
      </c>
      <c r="H266" s="149">
        <f>G266/B266*100</f>
        <v>27.442891959031101</v>
      </c>
      <c r="I266" s="149">
        <f t="shared" si="11"/>
        <v>46294.7</v>
      </c>
      <c r="J266" s="568" t="s">
        <v>182</v>
      </c>
    </row>
    <row r="267" spans="1:10" ht="19.5" x14ac:dyDescent="0.25">
      <c r="A267" s="58" t="s">
        <v>0</v>
      </c>
      <c r="B267" s="149">
        <v>0</v>
      </c>
      <c r="C267" s="149">
        <v>0</v>
      </c>
      <c r="D267" s="149">
        <v>0</v>
      </c>
      <c r="E267" s="149">
        <v>0</v>
      </c>
      <c r="F267" s="149">
        <v>0</v>
      </c>
      <c r="G267" s="149">
        <v>0</v>
      </c>
      <c r="H267" s="149">
        <v>0</v>
      </c>
      <c r="I267" s="149">
        <f t="shared" si="11"/>
        <v>0</v>
      </c>
      <c r="J267" s="569"/>
    </row>
    <row r="268" spans="1:10" ht="19.5" x14ac:dyDescent="0.25">
      <c r="A268" s="58" t="s">
        <v>1</v>
      </c>
      <c r="B268" s="149">
        <v>59871.5</v>
      </c>
      <c r="C268" s="149">
        <v>16459.2</v>
      </c>
      <c r="D268" s="149">
        <f>C268/B268*100</f>
        <v>27.490876293395022</v>
      </c>
      <c r="E268" s="149">
        <v>16459.2</v>
      </c>
      <c r="F268" s="149">
        <f>E268/B268*100</f>
        <v>27.490876293395022</v>
      </c>
      <c r="G268" s="149">
        <v>16459.2</v>
      </c>
      <c r="H268" s="149">
        <f>G268/B268*100</f>
        <v>27.490876293395022</v>
      </c>
      <c r="I268" s="149">
        <f t="shared" si="11"/>
        <v>43412.3</v>
      </c>
      <c r="J268" s="569"/>
    </row>
    <row r="269" spans="1:10" x14ac:dyDescent="0.25">
      <c r="A269" s="60" t="s">
        <v>2</v>
      </c>
      <c r="B269" s="150">
        <v>3933</v>
      </c>
      <c r="C269" s="150">
        <v>1050.5999999999999</v>
      </c>
      <c r="D269" s="150">
        <f>C269/B269*100</f>
        <v>26.712433257055679</v>
      </c>
      <c r="E269" s="150">
        <v>1050.5999999999999</v>
      </c>
      <c r="F269" s="150">
        <f>E269/B269*100</f>
        <v>26.712433257055679</v>
      </c>
      <c r="G269" s="150">
        <v>1050.5999999999999</v>
      </c>
      <c r="H269" s="150">
        <f>G269/B269*100</f>
        <v>26.712433257055679</v>
      </c>
      <c r="I269" s="150">
        <f t="shared" si="11"/>
        <v>2882.4</v>
      </c>
      <c r="J269" s="569"/>
    </row>
    <row r="270" spans="1:10" x14ac:dyDescent="0.25">
      <c r="A270" s="60" t="s">
        <v>3</v>
      </c>
      <c r="B270" s="150">
        <v>0</v>
      </c>
      <c r="C270" s="150">
        <v>0</v>
      </c>
      <c r="D270" s="150">
        <v>0</v>
      </c>
      <c r="E270" s="150">
        <v>0</v>
      </c>
      <c r="F270" s="150">
        <v>0</v>
      </c>
      <c r="G270" s="150">
        <v>0</v>
      </c>
      <c r="H270" s="150">
        <v>0</v>
      </c>
      <c r="I270" s="150">
        <f t="shared" si="11"/>
        <v>0</v>
      </c>
      <c r="J270" s="570"/>
    </row>
    <row r="271" spans="1:10" s="8" customFormat="1" ht="96" customHeight="1" x14ac:dyDescent="0.25">
      <c r="A271" s="153" t="s">
        <v>136</v>
      </c>
      <c r="B271" s="149">
        <f>SUM(B272:B275)</f>
        <v>12829</v>
      </c>
      <c r="C271" s="149">
        <f>SUM(C272:C275)</f>
        <v>11615.3</v>
      </c>
      <c r="D271" s="149">
        <f>C271/B271*100</f>
        <v>90.539402915270088</v>
      </c>
      <c r="E271" s="149">
        <f>SUM(E272:E275)</f>
        <v>11615.3</v>
      </c>
      <c r="F271" s="149">
        <f>E271/B271*100</f>
        <v>90.539402915270088</v>
      </c>
      <c r="G271" s="149">
        <f>SUM(G272:G275)</f>
        <v>11615.3</v>
      </c>
      <c r="H271" s="149">
        <f>G271/B271*100</f>
        <v>90.539402915270088</v>
      </c>
      <c r="I271" s="149">
        <f t="shared" si="11"/>
        <v>1213.7000000000007</v>
      </c>
      <c r="J271" s="561" t="s">
        <v>183</v>
      </c>
    </row>
    <row r="272" spans="1:10" s="8" customFormat="1" ht="19.5" x14ac:dyDescent="0.25">
      <c r="A272" s="58" t="s">
        <v>0</v>
      </c>
      <c r="B272" s="149">
        <v>0</v>
      </c>
      <c r="C272" s="149">
        <v>0</v>
      </c>
      <c r="D272" s="149">
        <v>0</v>
      </c>
      <c r="E272" s="149">
        <v>0</v>
      </c>
      <c r="F272" s="149">
        <v>0</v>
      </c>
      <c r="G272" s="149">
        <v>0</v>
      </c>
      <c r="H272" s="149">
        <v>0</v>
      </c>
      <c r="I272" s="149">
        <f t="shared" si="11"/>
        <v>0</v>
      </c>
      <c r="J272" s="562"/>
    </row>
    <row r="273" spans="1:10" s="8" customFormat="1" ht="19.5" x14ac:dyDescent="0.25">
      <c r="A273" s="58" t="s">
        <v>1</v>
      </c>
      <c r="B273" s="149">
        <v>12829</v>
      </c>
      <c r="C273" s="149">
        <v>11615.3</v>
      </c>
      <c r="D273" s="149">
        <f>C273/B273*100</f>
        <v>90.539402915270088</v>
      </c>
      <c r="E273" s="149">
        <v>11615.3</v>
      </c>
      <c r="F273" s="149">
        <f>E273/B273*100</f>
        <v>90.539402915270088</v>
      </c>
      <c r="G273" s="149">
        <v>11615.3</v>
      </c>
      <c r="H273" s="149">
        <f>G273/B273*100</f>
        <v>90.539402915270088</v>
      </c>
      <c r="I273" s="149">
        <f t="shared" si="11"/>
        <v>1213.7000000000007</v>
      </c>
      <c r="J273" s="562"/>
    </row>
    <row r="274" spans="1:10" s="8" customFormat="1" x14ac:dyDescent="0.25">
      <c r="A274" s="60" t="s">
        <v>2</v>
      </c>
      <c r="B274" s="150">
        <v>0</v>
      </c>
      <c r="C274" s="150">
        <v>0</v>
      </c>
      <c r="D274" s="150">
        <v>0</v>
      </c>
      <c r="E274" s="150">
        <v>0</v>
      </c>
      <c r="F274" s="150">
        <v>0</v>
      </c>
      <c r="G274" s="150">
        <v>0</v>
      </c>
      <c r="H274" s="150">
        <v>0</v>
      </c>
      <c r="I274" s="150">
        <f t="shared" si="11"/>
        <v>0</v>
      </c>
      <c r="J274" s="562"/>
    </row>
    <row r="275" spans="1:10" s="8" customFormat="1" x14ac:dyDescent="0.25">
      <c r="A275" s="60" t="s">
        <v>3</v>
      </c>
      <c r="B275" s="150">
        <v>0</v>
      </c>
      <c r="C275" s="150">
        <v>0</v>
      </c>
      <c r="D275" s="150">
        <v>0</v>
      </c>
      <c r="E275" s="150">
        <v>0</v>
      </c>
      <c r="F275" s="150">
        <v>0</v>
      </c>
      <c r="G275" s="150">
        <v>0</v>
      </c>
      <c r="H275" s="150">
        <v>0</v>
      </c>
      <c r="I275" s="150">
        <f t="shared" si="11"/>
        <v>0</v>
      </c>
      <c r="J275" s="563"/>
    </row>
    <row r="276" spans="1:10" x14ac:dyDescent="0.25">
      <c r="A276" s="384" t="s">
        <v>104</v>
      </c>
      <c r="B276" s="385"/>
      <c r="C276" s="385"/>
      <c r="D276" s="385"/>
      <c r="E276" s="385"/>
      <c r="F276" s="385"/>
      <c r="G276" s="385"/>
      <c r="H276" s="385"/>
      <c r="I276" s="385"/>
      <c r="J276" s="386"/>
    </row>
    <row r="277" spans="1:10" x14ac:dyDescent="0.25">
      <c r="A277" s="523" t="s">
        <v>96</v>
      </c>
      <c r="B277" s="524"/>
      <c r="C277" s="524"/>
      <c r="D277" s="524"/>
      <c r="E277" s="524"/>
      <c r="F277" s="524"/>
      <c r="G277" s="524"/>
      <c r="H277" s="524"/>
      <c r="I277" s="524"/>
      <c r="J277" s="525"/>
    </row>
    <row r="278" spans="1:10" x14ac:dyDescent="0.25">
      <c r="A278" s="506" t="s">
        <v>105</v>
      </c>
      <c r="B278" s="507"/>
      <c r="C278" s="507"/>
      <c r="D278" s="507"/>
      <c r="E278" s="507"/>
      <c r="F278" s="507"/>
      <c r="G278" s="507"/>
      <c r="H278" s="507"/>
      <c r="I278" s="507"/>
      <c r="J278" s="508"/>
    </row>
    <row r="279" spans="1:10" ht="265.5" customHeight="1" x14ac:dyDescent="0.25">
      <c r="A279" s="153" t="s">
        <v>76</v>
      </c>
      <c r="B279" s="149">
        <f>SUM(B280:B283)</f>
        <v>3023.0830000000001</v>
      </c>
      <c r="C279" s="149">
        <f>SUM(C280:C283)</f>
        <v>2453.1</v>
      </c>
      <c r="D279" s="149">
        <f>C279/B279*100</f>
        <v>81.145638409530932</v>
      </c>
      <c r="E279" s="149">
        <f>SUM(E280:E283)</f>
        <v>2453.1</v>
      </c>
      <c r="F279" s="149">
        <f>E279/B279*100</f>
        <v>81.145638409530932</v>
      </c>
      <c r="G279" s="149">
        <f>SUM(G280:G283)</f>
        <v>2453.1</v>
      </c>
      <c r="H279" s="149">
        <f>G279/B279*100</f>
        <v>81.145638409530932</v>
      </c>
      <c r="I279" s="149">
        <f>B279-G279</f>
        <v>569.98300000000017</v>
      </c>
      <c r="J279" s="564" t="s">
        <v>186</v>
      </c>
    </row>
    <row r="280" spans="1:10" ht="19.5" x14ac:dyDescent="0.25">
      <c r="A280" s="66" t="s">
        <v>0</v>
      </c>
      <c r="B280" s="149">
        <v>0</v>
      </c>
      <c r="C280" s="149">
        <v>0</v>
      </c>
      <c r="D280" s="149">
        <v>0</v>
      </c>
      <c r="E280" s="149">
        <v>0</v>
      </c>
      <c r="F280" s="149">
        <v>0</v>
      </c>
      <c r="G280" s="149">
        <v>0</v>
      </c>
      <c r="H280" s="149">
        <v>0</v>
      </c>
      <c r="I280" s="149">
        <f>B280-G280</f>
        <v>0</v>
      </c>
      <c r="J280" s="565"/>
    </row>
    <row r="281" spans="1:10" ht="19.5" x14ac:dyDescent="0.25">
      <c r="A281" s="66" t="s">
        <v>1</v>
      </c>
      <c r="B281" s="149">
        <v>3023.0830000000001</v>
      </c>
      <c r="C281" s="149">
        <v>2453.1</v>
      </c>
      <c r="D281" s="149">
        <f>C281/B281*100</f>
        <v>81.145638409530932</v>
      </c>
      <c r="E281" s="149">
        <v>2453.1</v>
      </c>
      <c r="F281" s="149">
        <f>E281/B281*100</f>
        <v>81.145638409530932</v>
      </c>
      <c r="G281" s="149">
        <v>2453.1</v>
      </c>
      <c r="H281" s="149">
        <f>G281/B281*100</f>
        <v>81.145638409530932</v>
      </c>
      <c r="I281" s="149">
        <f>B281-G281</f>
        <v>569.98300000000017</v>
      </c>
      <c r="J281" s="565"/>
    </row>
    <row r="282" spans="1:10" x14ac:dyDescent="0.25">
      <c r="A282" s="67" t="s">
        <v>2</v>
      </c>
      <c r="B282" s="150">
        <v>0</v>
      </c>
      <c r="C282" s="150">
        <v>0</v>
      </c>
      <c r="D282" s="150">
        <v>0</v>
      </c>
      <c r="E282" s="150">
        <v>0</v>
      </c>
      <c r="F282" s="150">
        <v>0</v>
      </c>
      <c r="G282" s="150">
        <v>0</v>
      </c>
      <c r="H282" s="150">
        <v>0</v>
      </c>
      <c r="I282" s="150">
        <f>B282-G282</f>
        <v>0</v>
      </c>
      <c r="J282" s="565"/>
    </row>
    <row r="283" spans="1:10" x14ac:dyDescent="0.25">
      <c r="A283" s="67" t="s">
        <v>3</v>
      </c>
      <c r="B283" s="150">
        <v>0</v>
      </c>
      <c r="C283" s="150">
        <v>0</v>
      </c>
      <c r="D283" s="150">
        <v>0</v>
      </c>
      <c r="E283" s="150">
        <v>0</v>
      </c>
      <c r="F283" s="150">
        <v>0</v>
      </c>
      <c r="G283" s="150">
        <v>0</v>
      </c>
      <c r="H283" s="150">
        <v>0</v>
      </c>
      <c r="I283" s="150">
        <f>B283-G283</f>
        <v>0</v>
      </c>
      <c r="J283" s="566"/>
    </row>
    <row r="284" spans="1:10" x14ac:dyDescent="0.25">
      <c r="A284" s="474" t="s">
        <v>153</v>
      </c>
      <c r="B284" s="475"/>
      <c r="C284" s="475"/>
      <c r="D284" s="475"/>
      <c r="E284" s="475"/>
      <c r="F284" s="475"/>
      <c r="G284" s="475"/>
      <c r="H284" s="475"/>
      <c r="I284" s="475"/>
      <c r="J284" s="490"/>
    </row>
    <row r="285" spans="1:10" x14ac:dyDescent="0.25">
      <c r="A285" s="471" t="s">
        <v>267</v>
      </c>
      <c r="B285" s="472"/>
      <c r="C285" s="472"/>
      <c r="D285" s="472"/>
      <c r="E285" s="472"/>
      <c r="F285" s="472"/>
      <c r="G285" s="472"/>
      <c r="H285" s="472"/>
      <c r="I285" s="472"/>
      <c r="J285" s="473"/>
    </row>
    <row r="286" spans="1:10" x14ac:dyDescent="0.25">
      <c r="A286" s="506" t="s">
        <v>35</v>
      </c>
      <c r="B286" s="507"/>
      <c r="C286" s="507"/>
      <c r="D286" s="507"/>
      <c r="E286" s="507"/>
      <c r="F286" s="507"/>
      <c r="G286" s="507"/>
      <c r="H286" s="507"/>
      <c r="I286" s="507"/>
      <c r="J286" s="508"/>
    </row>
    <row r="287" spans="1:10" ht="206.25" x14ac:dyDescent="0.25">
      <c r="A287" s="153" t="s">
        <v>77</v>
      </c>
      <c r="B287" s="149">
        <f>SUM(B288:B291)</f>
        <v>4273</v>
      </c>
      <c r="C287" s="149">
        <f>SUM(C288:C291)</f>
        <v>2589</v>
      </c>
      <c r="D287" s="149">
        <f>C287/B287*100</f>
        <v>60.589749590451667</v>
      </c>
      <c r="E287" s="149">
        <f>SUM(E288:E291)</f>
        <v>2581.1</v>
      </c>
      <c r="F287" s="149">
        <f>E287/B287*100</f>
        <v>60.404867774397374</v>
      </c>
      <c r="G287" s="149">
        <f>SUM(G288:G291)</f>
        <v>2222.8999999999996</v>
      </c>
      <c r="H287" s="149">
        <f>G287/B287*100</f>
        <v>52.021998595834297</v>
      </c>
      <c r="I287" s="149">
        <f>B287-G287</f>
        <v>2050.1000000000004</v>
      </c>
      <c r="J287" s="555" t="s">
        <v>187</v>
      </c>
    </row>
    <row r="288" spans="1:10" ht="19.5" x14ac:dyDescent="0.25">
      <c r="A288" s="66" t="s">
        <v>0</v>
      </c>
      <c r="B288" s="149">
        <v>0</v>
      </c>
      <c r="C288" s="149">
        <v>0</v>
      </c>
      <c r="D288" s="149">
        <v>0</v>
      </c>
      <c r="E288" s="149">
        <v>0</v>
      </c>
      <c r="F288" s="149">
        <v>0</v>
      </c>
      <c r="G288" s="149">
        <v>0</v>
      </c>
      <c r="H288" s="149">
        <v>0</v>
      </c>
      <c r="I288" s="149">
        <f>B288-G288</f>
        <v>0</v>
      </c>
      <c r="J288" s="556"/>
    </row>
    <row r="289" spans="1:11" ht="19.5" x14ac:dyDescent="0.25">
      <c r="A289" s="66" t="s">
        <v>1</v>
      </c>
      <c r="B289" s="149">
        <v>3540.2</v>
      </c>
      <c r="C289" s="149">
        <v>2426.1999999999998</v>
      </c>
      <c r="D289" s="149">
        <f>C289/B289*100</f>
        <v>68.532851251341725</v>
      </c>
      <c r="E289" s="149">
        <v>2426.1999999999998</v>
      </c>
      <c r="F289" s="149">
        <f>E289/B289*100</f>
        <v>68.532851251341725</v>
      </c>
      <c r="G289" s="149">
        <v>2092.1999999999998</v>
      </c>
      <c r="H289" s="149">
        <f>G289/B289*100</f>
        <v>59.098356025083334</v>
      </c>
      <c r="I289" s="149">
        <f>B289-G289</f>
        <v>1448</v>
      </c>
      <c r="J289" s="556"/>
    </row>
    <row r="290" spans="1:11" x14ac:dyDescent="0.25">
      <c r="A290" s="67" t="s">
        <v>2</v>
      </c>
      <c r="B290" s="150">
        <v>732.8</v>
      </c>
      <c r="C290" s="150">
        <v>162.80000000000001</v>
      </c>
      <c r="D290" s="150">
        <f>C290/B290*100</f>
        <v>22.216157205240179</v>
      </c>
      <c r="E290" s="150">
        <v>154.9</v>
      </c>
      <c r="F290" s="150">
        <f>E290/B290*100</f>
        <v>21.138100436681224</v>
      </c>
      <c r="G290" s="150">
        <v>130.69999999999999</v>
      </c>
      <c r="H290" s="150">
        <f>G290/B290*100</f>
        <v>17.835698689956331</v>
      </c>
      <c r="I290" s="150">
        <f>B290-G290</f>
        <v>602.09999999999991</v>
      </c>
      <c r="J290" s="556"/>
    </row>
    <row r="291" spans="1:11" x14ac:dyDescent="0.25">
      <c r="A291" s="67" t="s">
        <v>3</v>
      </c>
      <c r="B291" s="150">
        <v>0</v>
      </c>
      <c r="C291" s="149">
        <v>0</v>
      </c>
      <c r="D291" s="150">
        <v>0</v>
      </c>
      <c r="E291" s="150">
        <v>0</v>
      </c>
      <c r="F291" s="150">
        <v>0</v>
      </c>
      <c r="G291" s="150">
        <v>0</v>
      </c>
      <c r="H291" s="150">
        <v>0</v>
      </c>
      <c r="I291" s="150">
        <f>B291-G291</f>
        <v>0</v>
      </c>
      <c r="J291" s="557"/>
    </row>
    <row r="292" spans="1:11" x14ac:dyDescent="0.25">
      <c r="A292" s="474" t="s">
        <v>153</v>
      </c>
      <c r="B292" s="475"/>
      <c r="C292" s="475"/>
      <c r="D292" s="475"/>
      <c r="E292" s="475"/>
      <c r="F292" s="475"/>
      <c r="G292" s="475"/>
      <c r="H292" s="475"/>
      <c r="I292" s="475"/>
      <c r="J292" s="490"/>
    </row>
    <row r="293" spans="1:11" s="8" customFormat="1" x14ac:dyDescent="0.25">
      <c r="A293" s="471" t="s">
        <v>102</v>
      </c>
      <c r="B293" s="472"/>
      <c r="C293" s="472"/>
      <c r="D293" s="472"/>
      <c r="E293" s="472"/>
      <c r="F293" s="472"/>
      <c r="G293" s="472"/>
      <c r="H293" s="472"/>
      <c r="I293" s="472"/>
      <c r="J293" s="473"/>
    </row>
    <row r="294" spans="1:11" s="1" customFormat="1" x14ac:dyDescent="0.25">
      <c r="A294" s="476" t="s">
        <v>35</v>
      </c>
      <c r="B294" s="477"/>
      <c r="C294" s="477"/>
      <c r="D294" s="477"/>
      <c r="E294" s="477"/>
      <c r="F294" s="477"/>
      <c r="G294" s="477"/>
      <c r="H294" s="477"/>
      <c r="I294" s="477"/>
      <c r="J294" s="486"/>
    </row>
    <row r="295" spans="1:11" ht="187.5" x14ac:dyDescent="0.25">
      <c r="A295" s="153" t="s">
        <v>78</v>
      </c>
      <c r="B295" s="149">
        <f>SUM(B296:B299)</f>
        <v>0</v>
      </c>
      <c r="C295" s="149">
        <f>SUM(C296:C299)</f>
        <v>0</v>
      </c>
      <c r="D295" s="149">
        <v>0</v>
      </c>
      <c r="E295" s="149">
        <f>SUM(E296:E299)</f>
        <v>0</v>
      </c>
      <c r="F295" s="149">
        <v>0</v>
      </c>
      <c r="G295" s="149">
        <f>SUM(G296:G299)</f>
        <v>0</v>
      </c>
      <c r="H295" s="149">
        <v>0</v>
      </c>
      <c r="I295" s="149">
        <f>B295-G295</f>
        <v>0</v>
      </c>
      <c r="J295" s="555"/>
      <c r="K295" s="104" t="s">
        <v>112</v>
      </c>
    </row>
    <row r="296" spans="1:11" ht="19.5" x14ac:dyDescent="0.25">
      <c r="A296" s="66" t="s">
        <v>0</v>
      </c>
      <c r="B296" s="149">
        <v>0</v>
      </c>
      <c r="C296" s="149">
        <v>0</v>
      </c>
      <c r="D296" s="149">
        <v>0</v>
      </c>
      <c r="E296" s="149">
        <v>0</v>
      </c>
      <c r="F296" s="149">
        <v>0</v>
      </c>
      <c r="G296" s="149">
        <v>0</v>
      </c>
      <c r="H296" s="149">
        <v>0</v>
      </c>
      <c r="I296" s="149">
        <f>B296-G296</f>
        <v>0</v>
      </c>
      <c r="J296" s="556"/>
    </row>
    <row r="297" spans="1:11" ht="19.5" x14ac:dyDescent="0.25">
      <c r="A297" s="66" t="s">
        <v>1</v>
      </c>
      <c r="B297" s="149">
        <v>0</v>
      </c>
      <c r="C297" s="149">
        <v>0</v>
      </c>
      <c r="D297" s="149">
        <v>0</v>
      </c>
      <c r="E297" s="149">
        <v>0</v>
      </c>
      <c r="F297" s="149">
        <v>0</v>
      </c>
      <c r="G297" s="149">
        <v>0</v>
      </c>
      <c r="H297" s="149">
        <v>0</v>
      </c>
      <c r="I297" s="149">
        <f>B297-G297</f>
        <v>0</v>
      </c>
      <c r="J297" s="556"/>
    </row>
    <row r="298" spans="1:11" x14ac:dyDescent="0.25">
      <c r="A298" s="67" t="s">
        <v>2</v>
      </c>
      <c r="B298" s="150">
        <v>0</v>
      </c>
      <c r="C298" s="150">
        <v>0</v>
      </c>
      <c r="D298" s="150">
        <v>0</v>
      </c>
      <c r="E298" s="150">
        <v>0</v>
      </c>
      <c r="F298" s="150">
        <v>0</v>
      </c>
      <c r="G298" s="150">
        <v>0</v>
      </c>
      <c r="H298" s="150">
        <v>0</v>
      </c>
      <c r="I298" s="150">
        <f>B298-G298</f>
        <v>0</v>
      </c>
      <c r="J298" s="556"/>
    </row>
    <row r="299" spans="1:11" x14ac:dyDescent="0.25">
      <c r="A299" s="67" t="s">
        <v>3</v>
      </c>
      <c r="B299" s="150">
        <v>0</v>
      </c>
      <c r="C299" s="150">
        <v>0</v>
      </c>
      <c r="D299" s="150">
        <v>0</v>
      </c>
      <c r="E299" s="150">
        <v>0</v>
      </c>
      <c r="F299" s="150">
        <v>0</v>
      </c>
      <c r="G299" s="150">
        <v>0</v>
      </c>
      <c r="H299" s="150">
        <v>0</v>
      </c>
      <c r="I299" s="150">
        <f>B299-G299</f>
        <v>0</v>
      </c>
      <c r="J299" s="557"/>
    </row>
    <row r="300" spans="1:11" s="30" customFormat="1" x14ac:dyDescent="0.25">
      <c r="A300" s="468" t="s">
        <v>226</v>
      </c>
      <c r="B300" s="469"/>
      <c r="C300" s="469"/>
      <c r="D300" s="469"/>
      <c r="E300" s="469"/>
      <c r="F300" s="469"/>
      <c r="G300" s="469"/>
      <c r="H300" s="469"/>
      <c r="I300" s="469"/>
      <c r="J300" s="470"/>
    </row>
    <row r="301" spans="1:11" s="1" customFormat="1" x14ac:dyDescent="0.25">
      <c r="A301" s="484" t="s">
        <v>79</v>
      </c>
      <c r="B301" s="485"/>
      <c r="C301" s="485"/>
      <c r="D301" s="485"/>
      <c r="E301" s="485"/>
      <c r="F301" s="485"/>
      <c r="G301" s="485"/>
      <c r="H301" s="485"/>
      <c r="I301" s="485"/>
      <c r="J301" s="489"/>
    </row>
    <row r="302" spans="1:11" x14ac:dyDescent="0.25">
      <c r="A302" s="474" t="s">
        <v>153</v>
      </c>
      <c r="B302" s="475"/>
      <c r="C302" s="475"/>
      <c r="D302" s="475"/>
      <c r="E302" s="475"/>
      <c r="F302" s="475"/>
      <c r="G302" s="475"/>
      <c r="H302" s="475"/>
      <c r="I302" s="475"/>
      <c r="J302" s="490"/>
    </row>
    <row r="303" spans="1:11" s="8" customFormat="1" x14ac:dyDescent="0.25">
      <c r="A303" s="471" t="s">
        <v>102</v>
      </c>
      <c r="B303" s="472"/>
      <c r="C303" s="472"/>
      <c r="D303" s="472"/>
      <c r="E303" s="472"/>
      <c r="F303" s="472"/>
      <c r="G303" s="472"/>
      <c r="H303" s="472"/>
      <c r="I303" s="472"/>
      <c r="J303" s="473"/>
    </row>
    <row r="304" spans="1:11" s="1" customFormat="1" x14ac:dyDescent="0.25">
      <c r="A304" s="476" t="s">
        <v>35</v>
      </c>
      <c r="B304" s="477"/>
      <c r="C304" s="477"/>
      <c r="D304" s="477"/>
      <c r="E304" s="477"/>
      <c r="F304" s="477"/>
      <c r="G304" s="477"/>
      <c r="H304" s="477"/>
      <c r="I304" s="477"/>
      <c r="J304" s="486"/>
    </row>
    <row r="305" spans="1:11" ht="190.5" customHeight="1" x14ac:dyDescent="0.25">
      <c r="A305" s="153" t="s">
        <v>101</v>
      </c>
      <c r="B305" s="149">
        <f>SUM(B306:B309)</f>
        <v>4939.7</v>
      </c>
      <c r="C305" s="149">
        <f>SUM(C306:C309)</f>
        <v>4243.3</v>
      </c>
      <c r="D305" s="149">
        <f>C305/B305*100</f>
        <v>85.901977852906057</v>
      </c>
      <c r="E305" s="149">
        <f>SUM(E306:E309)</f>
        <v>4243.3</v>
      </c>
      <c r="F305" s="149">
        <f>E305/B305*100</f>
        <v>85.901977852906057</v>
      </c>
      <c r="G305" s="149">
        <f>SUM(G306:G309)</f>
        <v>4243.3</v>
      </c>
      <c r="H305" s="149">
        <f>G305/B305*100</f>
        <v>85.901977852906057</v>
      </c>
      <c r="I305" s="149">
        <f t="shared" ref="I305:I324" si="12">B305-G305</f>
        <v>696.39999999999964</v>
      </c>
      <c r="J305" s="558" t="s">
        <v>188</v>
      </c>
      <c r="K305" s="2" t="s">
        <v>227</v>
      </c>
    </row>
    <row r="306" spans="1:11" ht="19.5" x14ac:dyDescent="0.25">
      <c r="A306" s="58" t="s">
        <v>0</v>
      </c>
      <c r="B306" s="149">
        <v>0</v>
      </c>
      <c r="C306" s="149">
        <v>0</v>
      </c>
      <c r="D306" s="149">
        <v>0</v>
      </c>
      <c r="E306" s="149">
        <v>0</v>
      </c>
      <c r="F306" s="149">
        <v>0</v>
      </c>
      <c r="G306" s="149">
        <v>0</v>
      </c>
      <c r="H306" s="149">
        <v>0</v>
      </c>
      <c r="I306" s="149">
        <f t="shared" si="12"/>
        <v>0</v>
      </c>
      <c r="J306" s="559"/>
    </row>
    <row r="307" spans="1:11" ht="19.5" x14ac:dyDescent="0.25">
      <c r="A307" s="58" t="s">
        <v>1</v>
      </c>
      <c r="B307" s="149">
        <v>4939.7</v>
      </c>
      <c r="C307" s="149">
        <v>4243.3</v>
      </c>
      <c r="D307" s="149">
        <f>C307/B307*100</f>
        <v>85.901977852906057</v>
      </c>
      <c r="E307" s="149">
        <v>4243.3</v>
      </c>
      <c r="F307" s="149">
        <f>E307/B307*100</f>
        <v>85.901977852906057</v>
      </c>
      <c r="G307" s="149">
        <v>4243.3</v>
      </c>
      <c r="H307" s="149">
        <f>G307/B307*100</f>
        <v>85.901977852906057</v>
      </c>
      <c r="I307" s="149">
        <f t="shared" si="12"/>
        <v>696.39999999999964</v>
      </c>
      <c r="J307" s="559"/>
    </row>
    <row r="308" spans="1:11" x14ac:dyDescent="0.25">
      <c r="A308" s="60" t="s">
        <v>2</v>
      </c>
      <c r="B308" s="150">
        <v>0</v>
      </c>
      <c r="C308" s="150">
        <v>0</v>
      </c>
      <c r="D308" s="150">
        <v>0</v>
      </c>
      <c r="E308" s="150">
        <v>0</v>
      </c>
      <c r="F308" s="150">
        <v>0</v>
      </c>
      <c r="G308" s="150">
        <v>0</v>
      </c>
      <c r="H308" s="150">
        <v>0</v>
      </c>
      <c r="I308" s="150">
        <f t="shared" si="12"/>
        <v>0</v>
      </c>
      <c r="J308" s="559"/>
    </row>
    <row r="309" spans="1:11" x14ac:dyDescent="0.25">
      <c r="A309" s="60" t="s">
        <v>3</v>
      </c>
      <c r="B309" s="150">
        <v>0</v>
      </c>
      <c r="C309" s="150">
        <v>0</v>
      </c>
      <c r="D309" s="150">
        <v>0</v>
      </c>
      <c r="E309" s="150">
        <v>0</v>
      </c>
      <c r="F309" s="150">
        <v>0</v>
      </c>
      <c r="G309" s="150">
        <v>0</v>
      </c>
      <c r="H309" s="150">
        <v>0</v>
      </c>
      <c r="I309" s="150">
        <f t="shared" si="12"/>
        <v>0</v>
      </c>
      <c r="J309" s="560"/>
    </row>
    <row r="310" spans="1:11" ht="209.25" customHeight="1" x14ac:dyDescent="0.25">
      <c r="A310" s="153" t="s">
        <v>80</v>
      </c>
      <c r="B310" s="149">
        <f>SUM(B311:B314)</f>
        <v>318.39999999999998</v>
      </c>
      <c r="C310" s="149">
        <f>SUM(C311:C314)</f>
        <v>164.9</v>
      </c>
      <c r="D310" s="149">
        <f>C310/B310*100</f>
        <v>51.790201005025125</v>
      </c>
      <c r="E310" s="149">
        <f>SUM(E311:E314)</f>
        <v>164.9</v>
      </c>
      <c r="F310" s="149">
        <f>E310/B310*100</f>
        <v>51.790201005025125</v>
      </c>
      <c r="G310" s="149">
        <f>SUM(G311:G314)</f>
        <v>164.9</v>
      </c>
      <c r="H310" s="149">
        <f>G310/B310*100</f>
        <v>51.790201005025125</v>
      </c>
      <c r="I310" s="149">
        <f t="shared" si="12"/>
        <v>153.49999999999997</v>
      </c>
      <c r="J310" s="558" t="s">
        <v>206</v>
      </c>
      <c r="K310" s="2" t="s">
        <v>227</v>
      </c>
    </row>
    <row r="311" spans="1:11" ht="19.5" x14ac:dyDescent="0.25">
      <c r="A311" s="58" t="s">
        <v>0</v>
      </c>
      <c r="B311" s="149">
        <v>0</v>
      </c>
      <c r="C311" s="149">
        <v>0</v>
      </c>
      <c r="D311" s="149">
        <v>0</v>
      </c>
      <c r="E311" s="149">
        <v>0</v>
      </c>
      <c r="F311" s="149">
        <v>0</v>
      </c>
      <c r="G311" s="149">
        <v>0</v>
      </c>
      <c r="H311" s="149">
        <v>0</v>
      </c>
      <c r="I311" s="149">
        <f t="shared" si="12"/>
        <v>0</v>
      </c>
      <c r="J311" s="559"/>
    </row>
    <row r="312" spans="1:11" ht="19.5" x14ac:dyDescent="0.25">
      <c r="A312" s="58" t="s">
        <v>1</v>
      </c>
      <c r="B312" s="149">
        <v>318.39999999999998</v>
      </c>
      <c r="C312" s="149">
        <v>164.9</v>
      </c>
      <c r="D312" s="149">
        <f>C312/B312*100</f>
        <v>51.790201005025125</v>
      </c>
      <c r="E312" s="149">
        <v>164.9</v>
      </c>
      <c r="F312" s="149">
        <f>E312/B312*100</f>
        <v>51.790201005025125</v>
      </c>
      <c r="G312" s="149">
        <v>164.9</v>
      </c>
      <c r="H312" s="149">
        <f>G312/B312*100</f>
        <v>51.790201005025125</v>
      </c>
      <c r="I312" s="149">
        <f t="shared" si="12"/>
        <v>153.49999999999997</v>
      </c>
      <c r="J312" s="559"/>
    </row>
    <row r="313" spans="1:11" x14ac:dyDescent="0.25">
      <c r="A313" s="60" t="s">
        <v>2</v>
      </c>
      <c r="B313" s="150">
        <v>0</v>
      </c>
      <c r="C313" s="150">
        <v>0</v>
      </c>
      <c r="D313" s="150">
        <v>0</v>
      </c>
      <c r="E313" s="150">
        <v>0</v>
      </c>
      <c r="F313" s="150">
        <v>0</v>
      </c>
      <c r="G313" s="150">
        <v>0</v>
      </c>
      <c r="H313" s="150">
        <v>0</v>
      </c>
      <c r="I313" s="150">
        <f t="shared" si="12"/>
        <v>0</v>
      </c>
      <c r="J313" s="559"/>
    </row>
    <row r="314" spans="1:11" x14ac:dyDescent="0.25">
      <c r="A314" s="60" t="s">
        <v>3</v>
      </c>
      <c r="B314" s="150">
        <v>0</v>
      </c>
      <c r="C314" s="150">
        <v>0</v>
      </c>
      <c r="D314" s="150">
        <v>0</v>
      </c>
      <c r="E314" s="150">
        <v>0</v>
      </c>
      <c r="F314" s="150">
        <v>0</v>
      </c>
      <c r="G314" s="150">
        <v>0</v>
      </c>
      <c r="H314" s="150">
        <v>0</v>
      </c>
      <c r="I314" s="150">
        <f t="shared" si="12"/>
        <v>0</v>
      </c>
      <c r="J314" s="560"/>
    </row>
    <row r="315" spans="1:11" ht="210" customHeight="1" x14ac:dyDescent="0.25">
      <c r="A315" s="153" t="s">
        <v>81</v>
      </c>
      <c r="B315" s="149">
        <f>SUM(B316:B319)</f>
        <v>52887.3</v>
      </c>
      <c r="C315" s="149">
        <f>SUM(C316:C319)</f>
        <v>44020.9</v>
      </c>
      <c r="D315" s="149">
        <f>C315/B315*100</f>
        <v>83.23529467376855</v>
      </c>
      <c r="E315" s="149">
        <f>SUM(E316:E319)</f>
        <v>44013.1</v>
      </c>
      <c r="F315" s="149">
        <f>E315/B315*100</f>
        <v>83.220546331538941</v>
      </c>
      <c r="G315" s="149">
        <f>SUM(G316:G319)</f>
        <v>44013.1</v>
      </c>
      <c r="H315" s="149">
        <f>G315/B315*100</f>
        <v>83.220546331538941</v>
      </c>
      <c r="I315" s="149">
        <f t="shared" si="12"/>
        <v>8874.2000000000044</v>
      </c>
      <c r="J315" s="558" t="s">
        <v>207</v>
      </c>
      <c r="K315" s="2" t="s">
        <v>227</v>
      </c>
    </row>
    <row r="316" spans="1:11" ht="19.5" x14ac:dyDescent="0.25">
      <c r="A316" s="58" t="s">
        <v>0</v>
      </c>
      <c r="B316" s="149">
        <v>0</v>
      </c>
      <c r="C316" s="149">
        <v>0</v>
      </c>
      <c r="D316" s="149">
        <v>0</v>
      </c>
      <c r="E316" s="149">
        <v>0</v>
      </c>
      <c r="F316" s="149">
        <v>0</v>
      </c>
      <c r="G316" s="149">
        <v>0</v>
      </c>
      <c r="H316" s="149">
        <v>0</v>
      </c>
      <c r="I316" s="149">
        <f t="shared" si="12"/>
        <v>0</v>
      </c>
      <c r="J316" s="559"/>
    </row>
    <row r="317" spans="1:11" ht="19.5" x14ac:dyDescent="0.25">
      <c r="A317" s="58" t="s">
        <v>1</v>
      </c>
      <c r="B317" s="149">
        <v>52887.3</v>
      </c>
      <c r="C317" s="149">
        <v>44020.9</v>
      </c>
      <c r="D317" s="149">
        <f>C317/B317*100</f>
        <v>83.23529467376855</v>
      </c>
      <c r="E317" s="149">
        <v>44013.1</v>
      </c>
      <c r="F317" s="149">
        <f>E317/B317*100</f>
        <v>83.220546331538941</v>
      </c>
      <c r="G317" s="149">
        <v>44013.1</v>
      </c>
      <c r="H317" s="149">
        <f>G317/B317*100</f>
        <v>83.220546331538941</v>
      </c>
      <c r="I317" s="149">
        <f t="shared" si="12"/>
        <v>8874.2000000000044</v>
      </c>
      <c r="J317" s="559"/>
    </row>
    <row r="318" spans="1:11" x14ac:dyDescent="0.25">
      <c r="A318" s="60" t="s">
        <v>2</v>
      </c>
      <c r="B318" s="150">
        <v>0</v>
      </c>
      <c r="C318" s="150">
        <v>0</v>
      </c>
      <c r="D318" s="150">
        <v>0</v>
      </c>
      <c r="E318" s="150">
        <v>0</v>
      </c>
      <c r="F318" s="150">
        <v>0</v>
      </c>
      <c r="G318" s="150">
        <v>0</v>
      </c>
      <c r="H318" s="150">
        <v>0</v>
      </c>
      <c r="I318" s="150">
        <f t="shared" si="12"/>
        <v>0</v>
      </c>
      <c r="J318" s="559"/>
    </row>
    <row r="319" spans="1:11" x14ac:dyDescent="0.25">
      <c r="A319" s="60" t="s">
        <v>3</v>
      </c>
      <c r="B319" s="150">
        <v>0</v>
      </c>
      <c r="C319" s="150">
        <v>0</v>
      </c>
      <c r="D319" s="150">
        <v>0</v>
      </c>
      <c r="E319" s="150">
        <v>0</v>
      </c>
      <c r="F319" s="150">
        <v>0</v>
      </c>
      <c r="G319" s="150">
        <v>0</v>
      </c>
      <c r="H319" s="150">
        <v>0</v>
      </c>
      <c r="I319" s="150">
        <f t="shared" si="12"/>
        <v>0</v>
      </c>
      <c r="J319" s="560"/>
    </row>
    <row r="320" spans="1:11" ht="225" x14ac:dyDescent="0.25">
      <c r="A320" s="153" t="s">
        <v>100</v>
      </c>
      <c r="B320" s="149">
        <f>SUM(B321:B324)</f>
        <v>8895.6</v>
      </c>
      <c r="C320" s="149">
        <f>SUM(C321:C324)</f>
        <v>7128.7</v>
      </c>
      <c r="D320" s="149">
        <f>C320/B320*100</f>
        <v>80.137371284680057</v>
      </c>
      <c r="E320" s="149">
        <f>SUM(E321:E324)</f>
        <v>7128.7</v>
      </c>
      <c r="F320" s="149">
        <f>E320/B320*100</f>
        <v>80.137371284680057</v>
      </c>
      <c r="G320" s="149">
        <f>SUM(G321:G324)</f>
        <v>7128.7</v>
      </c>
      <c r="H320" s="149">
        <f>G320/B320*100</f>
        <v>80.137371284680057</v>
      </c>
      <c r="I320" s="149">
        <f t="shared" si="12"/>
        <v>1766.9000000000005</v>
      </c>
      <c r="J320" s="567" t="s">
        <v>189</v>
      </c>
      <c r="K320" s="2" t="s">
        <v>227</v>
      </c>
    </row>
    <row r="321" spans="1:10" ht="19.5" x14ac:dyDescent="0.25">
      <c r="A321" s="58" t="s">
        <v>0</v>
      </c>
      <c r="B321" s="149">
        <v>0</v>
      </c>
      <c r="C321" s="149">
        <v>0</v>
      </c>
      <c r="D321" s="149">
        <v>0</v>
      </c>
      <c r="E321" s="149">
        <v>0</v>
      </c>
      <c r="F321" s="149">
        <v>0</v>
      </c>
      <c r="G321" s="149">
        <v>0</v>
      </c>
      <c r="H321" s="149">
        <v>0</v>
      </c>
      <c r="I321" s="149">
        <f t="shared" si="12"/>
        <v>0</v>
      </c>
      <c r="J321" s="577"/>
    </row>
    <row r="322" spans="1:10" ht="19.5" x14ac:dyDescent="0.25">
      <c r="A322" s="58" t="s">
        <v>1</v>
      </c>
      <c r="B322" s="149">
        <v>8895.6</v>
      </c>
      <c r="C322" s="149">
        <v>7128.7</v>
      </c>
      <c r="D322" s="149">
        <f>C322/B322*100</f>
        <v>80.137371284680057</v>
      </c>
      <c r="E322" s="149">
        <v>7128.7</v>
      </c>
      <c r="F322" s="149">
        <f>E322/B322*100</f>
        <v>80.137371284680057</v>
      </c>
      <c r="G322" s="149">
        <v>7128.7</v>
      </c>
      <c r="H322" s="149">
        <f>G322/B322*100</f>
        <v>80.137371284680057</v>
      </c>
      <c r="I322" s="149">
        <f t="shared" si="12"/>
        <v>1766.9000000000005</v>
      </c>
      <c r="J322" s="577"/>
    </row>
    <row r="323" spans="1:10" x14ac:dyDescent="0.25">
      <c r="A323" s="60" t="s">
        <v>2</v>
      </c>
      <c r="B323" s="150">
        <v>0</v>
      </c>
      <c r="C323" s="150">
        <v>0</v>
      </c>
      <c r="D323" s="150">
        <v>0</v>
      </c>
      <c r="E323" s="150">
        <v>0</v>
      </c>
      <c r="F323" s="150">
        <v>0</v>
      </c>
      <c r="G323" s="150">
        <v>0</v>
      </c>
      <c r="H323" s="150">
        <v>0</v>
      </c>
      <c r="I323" s="150">
        <f t="shared" si="12"/>
        <v>0</v>
      </c>
      <c r="J323" s="577"/>
    </row>
    <row r="324" spans="1:10" x14ac:dyDescent="0.25">
      <c r="A324" s="60" t="s">
        <v>3</v>
      </c>
      <c r="B324" s="150">
        <v>0</v>
      </c>
      <c r="C324" s="150">
        <v>0</v>
      </c>
      <c r="D324" s="150">
        <v>0</v>
      </c>
      <c r="E324" s="150">
        <v>0</v>
      </c>
      <c r="F324" s="150">
        <v>0</v>
      </c>
      <c r="G324" s="150">
        <v>0</v>
      </c>
      <c r="H324" s="150">
        <v>0</v>
      </c>
      <c r="I324" s="150">
        <f t="shared" si="12"/>
        <v>0</v>
      </c>
      <c r="J324" s="578"/>
    </row>
    <row r="325" spans="1:10" x14ac:dyDescent="0.25">
      <c r="A325" s="468" t="s">
        <v>245</v>
      </c>
      <c r="B325" s="469"/>
      <c r="C325" s="469"/>
      <c r="D325" s="469"/>
      <c r="E325" s="469"/>
      <c r="F325" s="469"/>
      <c r="G325" s="469"/>
      <c r="H325" s="469"/>
      <c r="I325" s="469"/>
      <c r="J325" s="470"/>
    </row>
    <row r="326" spans="1:10" s="1" customFormat="1" x14ac:dyDescent="0.25">
      <c r="A326" s="484" t="s">
        <v>82</v>
      </c>
      <c r="B326" s="485"/>
      <c r="C326" s="485"/>
      <c r="D326" s="485"/>
      <c r="E326" s="485"/>
      <c r="F326" s="485"/>
      <c r="G326" s="485"/>
      <c r="H326" s="485"/>
      <c r="I326" s="485"/>
      <c r="J326" s="489"/>
    </row>
    <row r="327" spans="1:10" s="1" customFormat="1" x14ac:dyDescent="0.25">
      <c r="A327" s="474" t="s">
        <v>98</v>
      </c>
      <c r="B327" s="475"/>
      <c r="C327" s="475"/>
      <c r="D327" s="475"/>
      <c r="E327" s="475"/>
      <c r="F327" s="475"/>
      <c r="G327" s="475"/>
      <c r="H327" s="475"/>
      <c r="I327" s="475"/>
      <c r="J327" s="490"/>
    </row>
    <row r="328" spans="1:10" s="1" customFormat="1" x14ac:dyDescent="0.25">
      <c r="A328" s="471" t="s">
        <v>99</v>
      </c>
      <c r="B328" s="472"/>
      <c r="C328" s="472"/>
      <c r="D328" s="472"/>
      <c r="E328" s="472"/>
      <c r="F328" s="472"/>
      <c r="G328" s="472"/>
      <c r="H328" s="472"/>
      <c r="I328" s="472"/>
      <c r="J328" s="473"/>
    </row>
    <row r="329" spans="1:10" s="1" customFormat="1" x14ac:dyDescent="0.25">
      <c r="A329" s="476" t="s">
        <v>246</v>
      </c>
      <c r="B329" s="477"/>
      <c r="C329" s="477"/>
      <c r="D329" s="477"/>
      <c r="E329" s="477"/>
      <c r="F329" s="477"/>
      <c r="G329" s="477"/>
      <c r="H329" s="477"/>
      <c r="I329" s="477"/>
      <c r="J329" s="486"/>
    </row>
    <row r="330" spans="1:10" ht="187.5" x14ac:dyDescent="0.25">
      <c r="A330" s="153" t="s">
        <v>83</v>
      </c>
      <c r="B330" s="83">
        <f>SUM(B331:B334)</f>
        <v>91352.9</v>
      </c>
      <c r="C330" s="149">
        <f>SUM(C331:C334)</f>
        <v>23814.1</v>
      </c>
      <c r="D330" s="149">
        <f>C330/B330*100</f>
        <v>26.068247422906115</v>
      </c>
      <c r="E330" s="149">
        <f>SUM(E331:E334)</f>
        <v>23814.1</v>
      </c>
      <c r="F330" s="149">
        <f>E330/B330*100</f>
        <v>26.068247422906115</v>
      </c>
      <c r="G330" s="149">
        <f>SUM(G331:G334)</f>
        <v>23814.1</v>
      </c>
      <c r="H330" s="149">
        <f>G330/B330*100</f>
        <v>26.068247422906115</v>
      </c>
      <c r="I330" s="149">
        <f>B330-G330</f>
        <v>67538.799999999988</v>
      </c>
      <c r="J330" s="561" t="s">
        <v>190</v>
      </c>
    </row>
    <row r="331" spans="1:10" ht="19.5" x14ac:dyDescent="0.25">
      <c r="A331" s="58" t="s">
        <v>0</v>
      </c>
      <c r="B331" s="83">
        <v>0</v>
      </c>
      <c r="C331" s="149">
        <v>0</v>
      </c>
      <c r="D331" s="149">
        <v>0</v>
      </c>
      <c r="E331" s="149">
        <v>0</v>
      </c>
      <c r="F331" s="149">
        <v>0</v>
      </c>
      <c r="G331" s="149">
        <v>0</v>
      </c>
      <c r="H331" s="149">
        <v>0</v>
      </c>
      <c r="I331" s="149">
        <f>B331-G331</f>
        <v>0</v>
      </c>
      <c r="J331" s="562"/>
    </row>
    <row r="332" spans="1:10" ht="19.5" x14ac:dyDescent="0.25">
      <c r="A332" s="78" t="s">
        <v>1</v>
      </c>
      <c r="B332" s="83">
        <v>85871.2</v>
      </c>
      <c r="C332" s="149">
        <v>22385.3</v>
      </c>
      <c r="D332" s="149">
        <f>C332/B332*100</f>
        <v>26.068460671331017</v>
      </c>
      <c r="E332" s="149">
        <v>22385.3</v>
      </c>
      <c r="F332" s="149">
        <f>E332/B332*100</f>
        <v>26.068460671331017</v>
      </c>
      <c r="G332" s="149">
        <v>22385.3</v>
      </c>
      <c r="H332" s="149">
        <f>G332/B332*100</f>
        <v>26.068460671331017</v>
      </c>
      <c r="I332" s="149">
        <f>B332-G332</f>
        <v>63485.899999999994</v>
      </c>
      <c r="J332" s="562"/>
    </row>
    <row r="333" spans="1:10" x14ac:dyDescent="0.25">
      <c r="A333" s="79" t="s">
        <v>2</v>
      </c>
      <c r="B333" s="84">
        <v>5481.7</v>
      </c>
      <c r="C333" s="150">
        <v>1428.8</v>
      </c>
      <c r="D333" s="150">
        <f>C333/B333*100</f>
        <v>26.064906871955777</v>
      </c>
      <c r="E333" s="150">
        <v>1428.8</v>
      </c>
      <c r="F333" s="150">
        <f>E333/B333*100</f>
        <v>26.064906871955777</v>
      </c>
      <c r="G333" s="150">
        <v>1428.8</v>
      </c>
      <c r="H333" s="150">
        <f>G333/B333*100</f>
        <v>26.064906871955777</v>
      </c>
      <c r="I333" s="150">
        <f>B333-G333</f>
        <v>4052.8999999999996</v>
      </c>
      <c r="J333" s="562"/>
    </row>
    <row r="334" spans="1:10" x14ac:dyDescent="0.25">
      <c r="A334" s="60" t="s">
        <v>3</v>
      </c>
      <c r="B334" s="84">
        <v>0</v>
      </c>
      <c r="C334" s="150">
        <v>0</v>
      </c>
      <c r="D334" s="150">
        <v>0</v>
      </c>
      <c r="E334" s="150">
        <v>0</v>
      </c>
      <c r="F334" s="150">
        <v>0</v>
      </c>
      <c r="G334" s="150">
        <v>0</v>
      </c>
      <c r="H334" s="150">
        <v>0</v>
      </c>
      <c r="I334" s="150">
        <f>B334-G334</f>
        <v>0</v>
      </c>
      <c r="J334" s="563"/>
    </row>
    <row r="335" spans="1:10" x14ac:dyDescent="0.25">
      <c r="A335" s="468" t="s">
        <v>245</v>
      </c>
      <c r="B335" s="469"/>
      <c r="C335" s="469"/>
      <c r="D335" s="469"/>
      <c r="E335" s="469"/>
      <c r="F335" s="469"/>
      <c r="G335" s="469"/>
      <c r="H335" s="469"/>
      <c r="I335" s="469"/>
      <c r="J335" s="470"/>
    </row>
    <row r="336" spans="1:10" x14ac:dyDescent="0.25">
      <c r="A336" s="484" t="s">
        <v>159</v>
      </c>
      <c r="B336" s="485"/>
      <c r="C336" s="485"/>
      <c r="D336" s="485"/>
      <c r="E336" s="485"/>
      <c r="F336" s="485"/>
      <c r="G336" s="485"/>
      <c r="H336" s="485"/>
      <c r="I336" s="485"/>
      <c r="J336" s="489"/>
    </row>
    <row r="337" spans="1:10" x14ac:dyDescent="0.25">
      <c r="A337" s="474" t="s">
        <v>98</v>
      </c>
      <c r="B337" s="475"/>
      <c r="C337" s="475"/>
      <c r="D337" s="475"/>
      <c r="E337" s="475"/>
      <c r="F337" s="475"/>
      <c r="G337" s="475"/>
      <c r="H337" s="475"/>
      <c r="I337" s="475"/>
      <c r="J337" s="490"/>
    </row>
    <row r="338" spans="1:10" x14ac:dyDescent="0.25">
      <c r="A338" s="471" t="s">
        <v>160</v>
      </c>
      <c r="B338" s="472"/>
      <c r="C338" s="472"/>
      <c r="D338" s="472"/>
      <c r="E338" s="472"/>
      <c r="F338" s="472"/>
      <c r="G338" s="472"/>
      <c r="H338" s="472"/>
      <c r="I338" s="472"/>
      <c r="J338" s="473"/>
    </row>
    <row r="339" spans="1:10" x14ac:dyDescent="0.25">
      <c r="A339" s="476" t="s">
        <v>246</v>
      </c>
      <c r="B339" s="477"/>
      <c r="C339" s="477"/>
      <c r="D339" s="477"/>
      <c r="E339" s="477"/>
      <c r="F339" s="477"/>
      <c r="G339" s="477"/>
      <c r="H339" s="477"/>
      <c r="I339" s="477"/>
      <c r="J339" s="486"/>
    </row>
    <row r="340" spans="1:10" ht="93.75" x14ac:dyDescent="0.25">
      <c r="A340" s="153" t="s">
        <v>161</v>
      </c>
      <c r="B340" s="149">
        <f>SUM(B341:B344)</f>
        <v>777148.9</v>
      </c>
      <c r="C340" s="149">
        <f>SUM(C341:C344)</f>
        <v>44199.9</v>
      </c>
      <c r="D340" s="149">
        <f>C340/B340*100</f>
        <v>5.6874429083023852</v>
      </c>
      <c r="E340" s="149">
        <f>SUM(E341:E344)</f>
        <v>44199.9</v>
      </c>
      <c r="F340" s="149">
        <f>E340/B340*100</f>
        <v>5.6874429083023852</v>
      </c>
      <c r="G340" s="149">
        <f>SUM(G341:G344)</f>
        <v>0</v>
      </c>
      <c r="H340" s="149">
        <f>G340/B340*100</f>
        <v>0</v>
      </c>
      <c r="I340" s="149">
        <f>B340-G340</f>
        <v>777148.9</v>
      </c>
      <c r="J340" s="561" t="s">
        <v>191</v>
      </c>
    </row>
    <row r="341" spans="1:10" ht="19.5" x14ac:dyDescent="0.25">
      <c r="A341" s="58" t="s">
        <v>0</v>
      </c>
      <c r="B341" s="149">
        <v>0</v>
      </c>
      <c r="C341" s="149">
        <v>0</v>
      </c>
      <c r="D341" s="149">
        <v>0</v>
      </c>
      <c r="E341" s="149">
        <v>0</v>
      </c>
      <c r="F341" s="149">
        <v>0</v>
      </c>
      <c r="G341" s="149">
        <v>0</v>
      </c>
      <c r="H341" s="149">
        <v>0</v>
      </c>
      <c r="I341" s="149">
        <f>B341-G341</f>
        <v>0</v>
      </c>
      <c r="J341" s="562"/>
    </row>
    <row r="342" spans="1:10" ht="19.5" x14ac:dyDescent="0.25">
      <c r="A342" s="78" t="s">
        <v>1</v>
      </c>
      <c r="B342" s="149">
        <v>752000</v>
      </c>
      <c r="C342" s="149">
        <v>41547.9</v>
      </c>
      <c r="D342" s="149">
        <f>C342/B342*100</f>
        <v>5.5249867021276602</v>
      </c>
      <c r="E342" s="149">
        <v>41547.9</v>
      </c>
      <c r="F342" s="149">
        <f>E342/B342*100</f>
        <v>5.5249867021276602</v>
      </c>
      <c r="G342" s="149">
        <v>0</v>
      </c>
      <c r="H342" s="149">
        <f>G342/B342*100</f>
        <v>0</v>
      </c>
      <c r="I342" s="149">
        <f>B342-G342</f>
        <v>752000</v>
      </c>
      <c r="J342" s="562"/>
    </row>
    <row r="343" spans="1:10" x14ac:dyDescent="0.25">
      <c r="A343" s="79" t="s">
        <v>2</v>
      </c>
      <c r="B343" s="150">
        <v>25148.9</v>
      </c>
      <c r="C343" s="150">
        <v>2652</v>
      </c>
      <c r="D343" s="150">
        <f>C343/B343*100</f>
        <v>10.545192831495612</v>
      </c>
      <c r="E343" s="150">
        <v>2652</v>
      </c>
      <c r="F343" s="150">
        <f>E343/B343*100</f>
        <v>10.545192831495612</v>
      </c>
      <c r="G343" s="150">
        <v>0</v>
      </c>
      <c r="H343" s="150">
        <f>G343/B343*100</f>
        <v>0</v>
      </c>
      <c r="I343" s="150">
        <f>B343-G343</f>
        <v>25148.9</v>
      </c>
      <c r="J343" s="562"/>
    </row>
    <row r="344" spans="1:10" x14ac:dyDescent="0.25">
      <c r="A344" s="60" t="s">
        <v>3</v>
      </c>
      <c r="B344" s="150">
        <v>0</v>
      </c>
      <c r="C344" s="150">
        <v>0</v>
      </c>
      <c r="D344" s="150">
        <v>0</v>
      </c>
      <c r="E344" s="150">
        <v>0</v>
      </c>
      <c r="F344" s="150">
        <v>0</v>
      </c>
      <c r="G344" s="150">
        <v>0</v>
      </c>
      <c r="H344" s="150">
        <v>0</v>
      </c>
      <c r="I344" s="150">
        <f>B344-G344</f>
        <v>0</v>
      </c>
      <c r="J344" s="563"/>
    </row>
    <row r="345" spans="1:10" s="19" customFormat="1" x14ac:dyDescent="0.25">
      <c r="A345" s="468" t="s">
        <v>231</v>
      </c>
      <c r="B345" s="469"/>
      <c r="C345" s="469"/>
      <c r="D345" s="469"/>
      <c r="E345" s="469"/>
      <c r="F345" s="469"/>
      <c r="G345" s="469"/>
      <c r="H345" s="469"/>
      <c r="I345" s="469"/>
      <c r="J345" s="470"/>
    </row>
    <row r="346" spans="1:10" x14ac:dyDescent="0.25">
      <c r="A346" s="484" t="s">
        <v>58</v>
      </c>
      <c r="B346" s="485"/>
      <c r="C346" s="485"/>
      <c r="D346" s="485"/>
      <c r="E346" s="485"/>
      <c r="F346" s="485"/>
      <c r="G346" s="485"/>
      <c r="H346" s="485"/>
      <c r="I346" s="485"/>
      <c r="J346" s="489"/>
    </row>
    <row r="347" spans="1:10" s="92" customFormat="1" x14ac:dyDescent="0.25">
      <c r="A347" s="393" t="s">
        <v>156</v>
      </c>
      <c r="B347" s="394"/>
      <c r="C347" s="394"/>
      <c r="D347" s="394"/>
      <c r="E347" s="394"/>
      <c r="F347" s="394"/>
      <c r="G347" s="394"/>
      <c r="H347" s="394"/>
      <c r="I347" s="394"/>
      <c r="J347" s="395"/>
    </row>
    <row r="348" spans="1:10" s="22" customFormat="1" x14ac:dyDescent="0.25">
      <c r="A348" s="378" t="s">
        <v>273</v>
      </c>
      <c r="B348" s="379"/>
      <c r="C348" s="379"/>
      <c r="D348" s="379"/>
      <c r="E348" s="379"/>
      <c r="F348" s="379"/>
      <c r="G348" s="379"/>
      <c r="H348" s="379"/>
      <c r="I348" s="379"/>
      <c r="J348" s="380"/>
    </row>
    <row r="349" spans="1:10" x14ac:dyDescent="0.25">
      <c r="A349" s="476" t="s">
        <v>243</v>
      </c>
      <c r="B349" s="477"/>
      <c r="C349" s="477"/>
      <c r="D349" s="477"/>
      <c r="E349" s="477"/>
      <c r="F349" s="477"/>
      <c r="G349" s="477"/>
      <c r="H349" s="477"/>
      <c r="I349" s="477"/>
      <c r="J349" s="486"/>
    </row>
    <row r="350" spans="1:10" ht="77.25" customHeight="1" x14ac:dyDescent="0.25">
      <c r="A350" s="153" t="s">
        <v>124</v>
      </c>
      <c r="B350" s="149">
        <f>SUM(B351:B354)</f>
        <v>475.3</v>
      </c>
      <c r="C350" s="149">
        <f>SUM(C351:C354)</f>
        <v>0</v>
      </c>
      <c r="D350" s="149">
        <f>C350/B350*100</f>
        <v>0</v>
      </c>
      <c r="E350" s="149">
        <f>SUM(E351:E354)</f>
        <v>0</v>
      </c>
      <c r="F350" s="149">
        <f>E350/B350*100</f>
        <v>0</v>
      </c>
      <c r="G350" s="149">
        <f>SUM(G351:G354)</f>
        <v>0</v>
      </c>
      <c r="H350" s="149">
        <f>G350/B350*100</f>
        <v>0</v>
      </c>
      <c r="I350" s="149">
        <f>B350-G350</f>
        <v>475.3</v>
      </c>
      <c r="J350" s="571" t="s">
        <v>192</v>
      </c>
    </row>
    <row r="351" spans="1:10" ht="19.5" x14ac:dyDescent="0.25">
      <c r="A351" s="58" t="s">
        <v>0</v>
      </c>
      <c r="B351" s="149">
        <v>0</v>
      </c>
      <c r="C351" s="149">
        <v>0</v>
      </c>
      <c r="D351" s="149">
        <v>0</v>
      </c>
      <c r="E351" s="151">
        <v>0</v>
      </c>
      <c r="F351" s="149">
        <v>0</v>
      </c>
      <c r="G351" s="149">
        <v>0</v>
      </c>
      <c r="H351" s="149">
        <v>0</v>
      </c>
      <c r="I351" s="149">
        <f>B351-G351</f>
        <v>0</v>
      </c>
      <c r="J351" s="569"/>
    </row>
    <row r="352" spans="1:10" ht="19.5" x14ac:dyDescent="0.25">
      <c r="A352" s="58" t="s">
        <v>1</v>
      </c>
      <c r="B352" s="149">
        <v>475.3</v>
      </c>
      <c r="C352" s="149">
        <v>0</v>
      </c>
      <c r="D352" s="149">
        <f>C352/B352*100</f>
        <v>0</v>
      </c>
      <c r="E352" s="149">
        <v>0</v>
      </c>
      <c r="F352" s="149">
        <f>E352/B352*100</f>
        <v>0</v>
      </c>
      <c r="G352" s="149">
        <v>0</v>
      </c>
      <c r="H352" s="149">
        <f>G352/B352*100</f>
        <v>0</v>
      </c>
      <c r="I352" s="149">
        <f>B352-G352</f>
        <v>475.3</v>
      </c>
      <c r="J352" s="569"/>
    </row>
    <row r="353" spans="1:10" x14ac:dyDescent="0.25">
      <c r="A353" s="60" t="s">
        <v>2</v>
      </c>
      <c r="B353" s="150">
        <v>0</v>
      </c>
      <c r="C353" s="150">
        <v>0</v>
      </c>
      <c r="D353" s="150">
        <v>0</v>
      </c>
      <c r="E353" s="150">
        <v>0</v>
      </c>
      <c r="F353" s="150">
        <v>0</v>
      </c>
      <c r="G353" s="150">
        <v>0</v>
      </c>
      <c r="H353" s="150">
        <v>0</v>
      </c>
      <c r="I353" s="150">
        <f>B353-G353</f>
        <v>0</v>
      </c>
      <c r="J353" s="569"/>
    </row>
    <row r="354" spans="1:10" x14ac:dyDescent="0.25">
      <c r="A354" s="60" t="s">
        <v>3</v>
      </c>
      <c r="B354" s="150">
        <v>0</v>
      </c>
      <c r="C354" s="150">
        <v>0</v>
      </c>
      <c r="D354" s="150">
        <v>0</v>
      </c>
      <c r="E354" s="152">
        <v>0</v>
      </c>
      <c r="F354" s="150">
        <v>0</v>
      </c>
      <c r="G354" s="150">
        <v>0</v>
      </c>
      <c r="H354" s="150">
        <v>0</v>
      </c>
      <c r="I354" s="150">
        <f>B354-G354</f>
        <v>0</v>
      </c>
      <c r="J354" s="570"/>
    </row>
    <row r="355" spans="1:10" s="19" customFormat="1" x14ac:dyDescent="0.25">
      <c r="A355" s="468" t="s">
        <v>231</v>
      </c>
      <c r="B355" s="469"/>
      <c r="C355" s="469"/>
      <c r="D355" s="469"/>
      <c r="E355" s="469"/>
      <c r="F355" s="469"/>
      <c r="G355" s="469"/>
      <c r="H355" s="469"/>
      <c r="I355" s="469"/>
      <c r="J355" s="470"/>
    </row>
    <row r="356" spans="1:10" x14ac:dyDescent="0.25">
      <c r="A356" s="484" t="s">
        <v>164</v>
      </c>
      <c r="B356" s="485"/>
      <c r="C356" s="485"/>
      <c r="D356" s="485"/>
      <c r="E356" s="485"/>
      <c r="F356" s="485"/>
      <c r="G356" s="485"/>
      <c r="H356" s="485"/>
      <c r="I356" s="485"/>
      <c r="J356" s="489"/>
    </row>
    <row r="357" spans="1:10" s="92" customFormat="1" x14ac:dyDescent="0.25">
      <c r="A357" s="393" t="s">
        <v>156</v>
      </c>
      <c r="B357" s="394"/>
      <c r="C357" s="394"/>
      <c r="D357" s="394"/>
      <c r="E357" s="394"/>
      <c r="F357" s="394"/>
      <c r="G357" s="394"/>
      <c r="H357" s="394"/>
      <c r="I357" s="394"/>
      <c r="J357" s="395"/>
    </row>
    <row r="358" spans="1:10" s="22" customFormat="1" x14ac:dyDescent="0.25">
      <c r="A358" s="378" t="s">
        <v>162</v>
      </c>
      <c r="B358" s="379"/>
      <c r="C358" s="379"/>
      <c r="D358" s="379"/>
      <c r="E358" s="379"/>
      <c r="F358" s="379"/>
      <c r="G358" s="379"/>
      <c r="H358" s="379"/>
      <c r="I358" s="379"/>
      <c r="J358" s="380"/>
    </row>
    <row r="359" spans="1:10" x14ac:dyDescent="0.25">
      <c r="A359" s="476" t="s">
        <v>243</v>
      </c>
      <c r="B359" s="477"/>
      <c r="C359" s="477"/>
      <c r="D359" s="477"/>
      <c r="E359" s="477"/>
      <c r="F359" s="477"/>
      <c r="G359" s="477"/>
      <c r="H359" s="477"/>
      <c r="I359" s="477"/>
      <c r="J359" s="486"/>
    </row>
    <row r="360" spans="1:10" ht="37.5" x14ac:dyDescent="0.25">
      <c r="A360" s="153" t="s">
        <v>163</v>
      </c>
      <c r="B360" s="149">
        <f>SUM(B361:B364)</f>
        <v>18127.400000000001</v>
      </c>
      <c r="C360" s="149">
        <f>SUM(C361:C364)</f>
        <v>11202.9</v>
      </c>
      <c r="D360" s="149">
        <f>C360/B360*100</f>
        <v>61.800920154020979</v>
      </c>
      <c r="E360" s="149">
        <f>SUM(E361:E364)</f>
        <v>11202.9</v>
      </c>
      <c r="F360" s="149">
        <f>E360/B360*100</f>
        <v>61.800920154020979</v>
      </c>
      <c r="G360" s="149">
        <f>SUM(G361:G364)</f>
        <v>11202.9</v>
      </c>
      <c r="H360" s="149">
        <f>G360/B360*100</f>
        <v>61.800920154020979</v>
      </c>
      <c r="I360" s="149">
        <f>B360-G360</f>
        <v>6924.5000000000018</v>
      </c>
      <c r="J360" s="561" t="s">
        <v>193</v>
      </c>
    </row>
    <row r="361" spans="1:10" ht="19.5" x14ac:dyDescent="0.25">
      <c r="A361" s="58" t="s">
        <v>0</v>
      </c>
      <c r="B361" s="149">
        <v>0</v>
      </c>
      <c r="C361" s="149">
        <v>0</v>
      </c>
      <c r="D361" s="149">
        <v>0</v>
      </c>
      <c r="E361" s="151">
        <v>0</v>
      </c>
      <c r="F361" s="149">
        <v>0</v>
      </c>
      <c r="G361" s="149">
        <v>0</v>
      </c>
      <c r="H361" s="149">
        <v>0</v>
      </c>
      <c r="I361" s="149">
        <f>B361-G361</f>
        <v>0</v>
      </c>
      <c r="J361" s="562"/>
    </row>
    <row r="362" spans="1:10" ht="19.5" x14ac:dyDescent="0.25">
      <c r="A362" s="58" t="s">
        <v>1</v>
      </c>
      <c r="B362" s="149">
        <v>12354.5</v>
      </c>
      <c r="C362" s="149">
        <v>6297.7</v>
      </c>
      <c r="D362" s="149">
        <f>C362/B362*100</f>
        <v>50.97494839936865</v>
      </c>
      <c r="E362" s="149">
        <v>6297.7</v>
      </c>
      <c r="F362" s="149">
        <f>E362/B362*100</f>
        <v>50.97494839936865</v>
      </c>
      <c r="G362" s="149">
        <v>6297.7</v>
      </c>
      <c r="H362" s="149">
        <f>G362/B362*100</f>
        <v>50.97494839936865</v>
      </c>
      <c r="I362" s="149">
        <f>B362-G362</f>
        <v>6056.8</v>
      </c>
      <c r="J362" s="562"/>
    </row>
    <row r="363" spans="1:10" x14ac:dyDescent="0.25">
      <c r="A363" s="60" t="s">
        <v>2</v>
      </c>
      <c r="B363" s="150">
        <v>5772.9</v>
      </c>
      <c r="C363" s="150">
        <v>4905.2</v>
      </c>
      <c r="D363" s="150">
        <f>C363/B363*100</f>
        <v>84.969426111659658</v>
      </c>
      <c r="E363" s="150">
        <v>4905.2</v>
      </c>
      <c r="F363" s="150">
        <f>E363/B363*100</f>
        <v>84.969426111659658</v>
      </c>
      <c r="G363" s="150">
        <v>4905.2</v>
      </c>
      <c r="H363" s="150">
        <f>G363/B363*100</f>
        <v>84.969426111659658</v>
      </c>
      <c r="I363" s="150">
        <f>B363-G363</f>
        <v>867.69999999999982</v>
      </c>
      <c r="J363" s="562"/>
    </row>
    <row r="364" spans="1:10" x14ac:dyDescent="0.25">
      <c r="A364" s="60" t="s">
        <v>3</v>
      </c>
      <c r="B364" s="150">
        <v>0</v>
      </c>
      <c r="C364" s="150">
        <v>0</v>
      </c>
      <c r="D364" s="150">
        <v>0</v>
      </c>
      <c r="E364" s="152">
        <v>0</v>
      </c>
      <c r="F364" s="150">
        <v>0</v>
      </c>
      <c r="G364" s="150">
        <v>0</v>
      </c>
      <c r="H364" s="150">
        <v>0</v>
      </c>
      <c r="I364" s="150">
        <f>B364-G364</f>
        <v>0</v>
      </c>
      <c r="J364" s="563"/>
    </row>
    <row r="365" spans="1:10" s="19" customFormat="1" x14ac:dyDescent="0.25">
      <c r="A365" s="468" t="s">
        <v>234</v>
      </c>
      <c r="B365" s="469"/>
      <c r="C365" s="469"/>
      <c r="D365" s="469"/>
      <c r="E365" s="469"/>
      <c r="F365" s="469"/>
      <c r="G365" s="469"/>
      <c r="H365" s="469"/>
      <c r="I365" s="469"/>
      <c r="J365" s="470"/>
    </row>
    <row r="366" spans="1:10" x14ac:dyDescent="0.25">
      <c r="A366" s="517" t="s">
        <v>170</v>
      </c>
      <c r="B366" s="518"/>
      <c r="C366" s="518"/>
      <c r="D366" s="518"/>
      <c r="E366" s="518"/>
      <c r="F366" s="518"/>
      <c r="G366" s="518"/>
      <c r="H366" s="518"/>
      <c r="I366" s="518"/>
      <c r="J366" s="519"/>
    </row>
    <row r="367" spans="1:10" s="5" customFormat="1" x14ac:dyDescent="0.25">
      <c r="A367" s="393" t="s">
        <v>157</v>
      </c>
      <c r="B367" s="394"/>
      <c r="C367" s="394"/>
      <c r="D367" s="394"/>
      <c r="E367" s="394"/>
      <c r="F367" s="394"/>
      <c r="G367" s="394"/>
      <c r="H367" s="394"/>
      <c r="I367" s="394"/>
      <c r="J367" s="395"/>
    </row>
    <row r="368" spans="1:10" s="5" customFormat="1" x14ac:dyDescent="0.25">
      <c r="A368" s="377" t="s">
        <v>168</v>
      </c>
      <c r="B368" s="399"/>
      <c r="C368" s="399"/>
      <c r="D368" s="399"/>
      <c r="E368" s="399"/>
      <c r="F368" s="399"/>
      <c r="G368" s="399"/>
      <c r="H368" s="399"/>
      <c r="I368" s="399"/>
      <c r="J368" s="400"/>
    </row>
    <row r="369" spans="1:11" x14ac:dyDescent="0.25">
      <c r="A369" s="476" t="s">
        <v>27</v>
      </c>
      <c r="B369" s="477"/>
      <c r="C369" s="477"/>
      <c r="D369" s="477"/>
      <c r="E369" s="477"/>
      <c r="F369" s="477"/>
      <c r="G369" s="477"/>
      <c r="H369" s="477"/>
      <c r="I369" s="477"/>
      <c r="J369" s="486"/>
    </row>
    <row r="370" spans="1:11" ht="93.75" x14ac:dyDescent="0.25">
      <c r="A370" s="153" t="s">
        <v>169</v>
      </c>
      <c r="B370" s="149">
        <f>SUM(B371:B374)</f>
        <v>468.79999999999995</v>
      </c>
      <c r="C370" s="149">
        <f>SUM(C371:C374)</f>
        <v>389.59999999999997</v>
      </c>
      <c r="D370" s="149">
        <f>C370/B370*100</f>
        <v>83.10580204778158</v>
      </c>
      <c r="E370" s="149">
        <f>SUM(E371:E374)</f>
        <v>389.59999999999997</v>
      </c>
      <c r="F370" s="149">
        <f>E370/B370*100</f>
        <v>83.10580204778158</v>
      </c>
      <c r="G370" s="149">
        <f>SUM(G371:G374)</f>
        <v>389.59999999999997</v>
      </c>
      <c r="H370" s="149">
        <f>G370/B370*100</f>
        <v>83.10580204778158</v>
      </c>
      <c r="I370" s="149">
        <f t="shared" ref="I370:I379" si="13">B370-G370</f>
        <v>79.199999999999989</v>
      </c>
      <c r="J370" s="561" t="s">
        <v>194</v>
      </c>
    </row>
    <row r="371" spans="1:11" ht="19.5" x14ac:dyDescent="0.25">
      <c r="A371" s="66" t="s">
        <v>0</v>
      </c>
      <c r="B371" s="149">
        <v>0</v>
      </c>
      <c r="C371" s="149">
        <v>0</v>
      </c>
      <c r="D371" s="149">
        <v>0</v>
      </c>
      <c r="E371" s="149">
        <v>0</v>
      </c>
      <c r="F371" s="149">
        <v>0</v>
      </c>
      <c r="G371" s="149">
        <v>0</v>
      </c>
      <c r="H371" s="149">
        <v>0</v>
      </c>
      <c r="I371" s="149">
        <f t="shared" si="13"/>
        <v>0</v>
      </c>
      <c r="J371" s="562"/>
    </row>
    <row r="372" spans="1:11" ht="19.5" x14ac:dyDescent="0.25">
      <c r="A372" s="66" t="s">
        <v>1</v>
      </c>
      <c r="B372" s="149">
        <v>429.4</v>
      </c>
      <c r="C372" s="149">
        <v>356.9</v>
      </c>
      <c r="D372" s="149">
        <f>C372/B372*100</f>
        <v>83.115975780158351</v>
      </c>
      <c r="E372" s="149">
        <v>356.9</v>
      </c>
      <c r="F372" s="149">
        <f>E372/B372*100</f>
        <v>83.115975780158351</v>
      </c>
      <c r="G372" s="149">
        <v>356.9</v>
      </c>
      <c r="H372" s="149">
        <f>G372/B372*100</f>
        <v>83.115975780158351</v>
      </c>
      <c r="I372" s="149">
        <f t="shared" si="13"/>
        <v>72.5</v>
      </c>
      <c r="J372" s="562"/>
    </row>
    <row r="373" spans="1:11" x14ac:dyDescent="0.25">
      <c r="A373" s="67" t="s">
        <v>2</v>
      </c>
      <c r="B373" s="150">
        <v>39.4</v>
      </c>
      <c r="C373" s="150">
        <v>32.700000000000003</v>
      </c>
      <c r="D373" s="150">
        <f>C373/B373*100</f>
        <v>82.994923857868031</v>
      </c>
      <c r="E373" s="150">
        <v>32.700000000000003</v>
      </c>
      <c r="F373" s="150">
        <f>E373/B373*100</f>
        <v>82.994923857868031</v>
      </c>
      <c r="G373" s="150">
        <v>32.700000000000003</v>
      </c>
      <c r="H373" s="150">
        <f>G373/B373*100</f>
        <v>82.994923857868031</v>
      </c>
      <c r="I373" s="150">
        <f t="shared" si="13"/>
        <v>6.6999999999999957</v>
      </c>
      <c r="J373" s="562"/>
    </row>
    <row r="374" spans="1:11" x14ac:dyDescent="0.25">
      <c r="A374" s="67" t="s">
        <v>3</v>
      </c>
      <c r="B374" s="150">
        <v>0</v>
      </c>
      <c r="C374" s="150">
        <v>0</v>
      </c>
      <c r="D374" s="150">
        <v>0</v>
      </c>
      <c r="E374" s="150">
        <v>0</v>
      </c>
      <c r="F374" s="150">
        <v>0</v>
      </c>
      <c r="G374" s="150">
        <v>0</v>
      </c>
      <c r="H374" s="150">
        <v>0</v>
      </c>
      <c r="I374" s="150">
        <f t="shared" si="13"/>
        <v>0</v>
      </c>
      <c r="J374" s="563"/>
    </row>
    <row r="375" spans="1:11" ht="75" x14ac:dyDescent="0.25">
      <c r="A375" s="153" t="s">
        <v>171</v>
      </c>
      <c r="B375" s="149">
        <f>SUM(B376:B379)</f>
        <v>424.59999999999997</v>
      </c>
      <c r="C375" s="149">
        <f>SUM(C376:C379)</f>
        <v>218.2</v>
      </c>
      <c r="D375" s="149">
        <f>C375/B375*100</f>
        <v>51.389543099387659</v>
      </c>
      <c r="E375" s="149">
        <f>SUM(E376:E379)</f>
        <v>218.2</v>
      </c>
      <c r="F375" s="149">
        <f>E375/B375*100</f>
        <v>51.389543099387659</v>
      </c>
      <c r="G375" s="149">
        <f>SUM(G376:G379)</f>
        <v>218.2</v>
      </c>
      <c r="H375" s="149">
        <f>G375/B375*100</f>
        <v>51.389543099387659</v>
      </c>
      <c r="I375" s="149">
        <f t="shared" si="13"/>
        <v>206.39999999999998</v>
      </c>
      <c r="J375" s="561" t="s">
        <v>195</v>
      </c>
    </row>
    <row r="376" spans="1:11" ht="19.5" x14ac:dyDescent="0.25">
      <c r="A376" s="66" t="s">
        <v>0</v>
      </c>
      <c r="B376" s="149">
        <v>0</v>
      </c>
      <c r="C376" s="149">
        <v>0</v>
      </c>
      <c r="D376" s="149">
        <v>0</v>
      </c>
      <c r="E376" s="149">
        <v>0</v>
      </c>
      <c r="F376" s="149">
        <v>0</v>
      </c>
      <c r="G376" s="149">
        <v>0</v>
      </c>
      <c r="H376" s="149">
        <v>0</v>
      </c>
      <c r="I376" s="149">
        <f t="shared" si="13"/>
        <v>0</v>
      </c>
      <c r="J376" s="562"/>
    </row>
    <row r="377" spans="1:11" ht="19.5" x14ac:dyDescent="0.25">
      <c r="A377" s="66" t="s">
        <v>1</v>
      </c>
      <c r="B377" s="149">
        <v>311.39999999999998</v>
      </c>
      <c r="C377" s="149">
        <v>160</v>
      </c>
      <c r="D377" s="149">
        <f>C377/B377*100</f>
        <v>51.380860629415551</v>
      </c>
      <c r="E377" s="149">
        <v>160</v>
      </c>
      <c r="F377" s="149">
        <f>E377/B377*100</f>
        <v>51.380860629415551</v>
      </c>
      <c r="G377" s="149">
        <v>160</v>
      </c>
      <c r="H377" s="149">
        <f>G377/B377*100</f>
        <v>51.380860629415551</v>
      </c>
      <c r="I377" s="149">
        <f t="shared" si="13"/>
        <v>151.39999999999998</v>
      </c>
      <c r="J377" s="562"/>
    </row>
    <row r="378" spans="1:11" x14ac:dyDescent="0.25">
      <c r="A378" s="67" t="s">
        <v>2</v>
      </c>
      <c r="B378" s="150">
        <v>113.2</v>
      </c>
      <c r="C378" s="150">
        <v>58.2</v>
      </c>
      <c r="D378" s="150">
        <f>C378/B378*100</f>
        <v>51.413427561837452</v>
      </c>
      <c r="E378" s="150">
        <v>58.2</v>
      </c>
      <c r="F378" s="150">
        <f>E378/B378*100</f>
        <v>51.413427561837452</v>
      </c>
      <c r="G378" s="150">
        <v>58.2</v>
      </c>
      <c r="H378" s="150">
        <f>G378/B378*100</f>
        <v>51.413427561837452</v>
      </c>
      <c r="I378" s="150">
        <f t="shared" si="13"/>
        <v>55</v>
      </c>
      <c r="J378" s="562"/>
    </row>
    <row r="379" spans="1:11" x14ac:dyDescent="0.25">
      <c r="A379" s="67" t="s">
        <v>3</v>
      </c>
      <c r="B379" s="150">
        <v>0</v>
      </c>
      <c r="C379" s="150">
        <v>0</v>
      </c>
      <c r="D379" s="150">
        <v>0</v>
      </c>
      <c r="E379" s="150">
        <v>0</v>
      </c>
      <c r="F379" s="150">
        <v>0</v>
      </c>
      <c r="G379" s="150">
        <v>0</v>
      </c>
      <c r="H379" s="150">
        <v>0</v>
      </c>
      <c r="I379" s="150">
        <f t="shared" si="13"/>
        <v>0</v>
      </c>
      <c r="J379" s="563"/>
    </row>
    <row r="380" spans="1:11" s="19" customFormat="1" x14ac:dyDescent="0.25">
      <c r="A380" s="468" t="s">
        <v>252</v>
      </c>
      <c r="B380" s="469"/>
      <c r="C380" s="469"/>
      <c r="D380" s="469"/>
      <c r="E380" s="469"/>
      <c r="F380" s="469"/>
      <c r="G380" s="469"/>
      <c r="H380" s="469"/>
      <c r="I380" s="469"/>
      <c r="J380" s="470"/>
      <c r="K380" s="19" t="s">
        <v>254</v>
      </c>
    </row>
    <row r="381" spans="1:11" x14ac:dyDescent="0.25">
      <c r="A381" s="517" t="s">
        <v>84</v>
      </c>
      <c r="B381" s="518"/>
      <c r="C381" s="518"/>
      <c r="D381" s="518"/>
      <c r="E381" s="518"/>
      <c r="F381" s="518"/>
      <c r="G381" s="518"/>
      <c r="H381" s="518"/>
      <c r="I381" s="518"/>
      <c r="J381" s="519"/>
    </row>
    <row r="382" spans="1:11" s="42" customFormat="1" x14ac:dyDescent="0.25">
      <c r="A382" s="474" t="s">
        <v>155</v>
      </c>
      <c r="B382" s="475"/>
      <c r="C382" s="475"/>
      <c r="D382" s="475"/>
      <c r="E382" s="475"/>
      <c r="F382" s="475"/>
      <c r="G382" s="475"/>
      <c r="H382" s="475"/>
      <c r="I382" s="475"/>
      <c r="J382" s="490"/>
    </row>
    <row r="383" spans="1:11" s="8" customFormat="1" x14ac:dyDescent="0.25">
      <c r="A383" s="471" t="s">
        <v>269</v>
      </c>
      <c r="B383" s="472"/>
      <c r="C383" s="472"/>
      <c r="D383" s="472"/>
      <c r="E383" s="472"/>
      <c r="F383" s="472"/>
      <c r="G383" s="472"/>
      <c r="H383" s="472"/>
      <c r="I383" s="472"/>
      <c r="J383" s="473"/>
    </row>
    <row r="384" spans="1:11" x14ac:dyDescent="0.25">
      <c r="A384" s="476" t="s">
        <v>253</v>
      </c>
      <c r="B384" s="477"/>
      <c r="C384" s="477"/>
      <c r="D384" s="477"/>
      <c r="E384" s="477"/>
      <c r="F384" s="477"/>
      <c r="G384" s="477"/>
      <c r="H384" s="477"/>
      <c r="I384" s="477"/>
      <c r="J384" s="486"/>
    </row>
    <row r="385" spans="1:11" ht="112.5" x14ac:dyDescent="0.25">
      <c r="A385" s="153" t="s">
        <v>285</v>
      </c>
      <c r="B385" s="149">
        <f>SUM(B386:B389)</f>
        <v>284310.40000000002</v>
      </c>
      <c r="C385" s="149">
        <f>SUM(C386:C389)</f>
        <v>107986.59999999999</v>
      </c>
      <c r="D385" s="149">
        <f>C385/B385*100</f>
        <v>37.981938050806434</v>
      </c>
      <c r="E385" s="149">
        <f>SUM(E386:E389)</f>
        <v>107986.59999999999</v>
      </c>
      <c r="F385" s="149">
        <f>E385/B385*100</f>
        <v>37.981938050806434</v>
      </c>
      <c r="G385" s="149">
        <f>SUM(G386:G389)</f>
        <v>107986.59999999999</v>
      </c>
      <c r="H385" s="149">
        <f>G385/B385*100</f>
        <v>37.981938050806434</v>
      </c>
      <c r="I385" s="149">
        <f>B385-G385</f>
        <v>176323.80000000005</v>
      </c>
      <c r="J385" s="571" t="s">
        <v>286</v>
      </c>
      <c r="K385" s="89" t="s">
        <v>32</v>
      </c>
    </row>
    <row r="386" spans="1:11" ht="19.5" x14ac:dyDescent="0.25">
      <c r="A386" s="58" t="s">
        <v>0</v>
      </c>
      <c r="B386" s="133">
        <v>0</v>
      </c>
      <c r="C386" s="133">
        <v>0</v>
      </c>
      <c r="D386" s="133">
        <v>0</v>
      </c>
      <c r="E386" s="133">
        <v>0</v>
      </c>
      <c r="F386" s="133">
        <v>0</v>
      </c>
      <c r="G386" s="133">
        <v>0</v>
      </c>
      <c r="H386" s="133">
        <v>0</v>
      </c>
      <c r="I386" s="133">
        <f>B386-G386</f>
        <v>0</v>
      </c>
      <c r="J386" s="572"/>
    </row>
    <row r="387" spans="1:11" ht="19.5" x14ac:dyDescent="0.25">
      <c r="A387" s="58" t="s">
        <v>1</v>
      </c>
      <c r="B387" s="139">
        <v>265848.90000000002</v>
      </c>
      <c r="C387" s="139">
        <v>101507.4</v>
      </c>
      <c r="D387" s="133">
        <f>C387/B387*100</f>
        <v>38.182365998129008</v>
      </c>
      <c r="E387" s="139">
        <v>101507.4</v>
      </c>
      <c r="F387" s="133">
        <f>E387/B387*100</f>
        <v>38.182365998129008</v>
      </c>
      <c r="G387" s="139">
        <v>101507.4</v>
      </c>
      <c r="H387" s="133">
        <f>G387/B387*100</f>
        <v>38.182365998129008</v>
      </c>
      <c r="I387" s="133">
        <f>B387-G387</f>
        <v>164341.50000000003</v>
      </c>
      <c r="J387" s="572"/>
    </row>
    <row r="388" spans="1:11" x14ac:dyDescent="0.25">
      <c r="A388" s="60" t="s">
        <v>2</v>
      </c>
      <c r="B388" s="140">
        <v>18461.5</v>
      </c>
      <c r="C388" s="140">
        <v>6479.2</v>
      </c>
      <c r="D388" s="132">
        <f>C388/B388*100</f>
        <v>35.095739782791213</v>
      </c>
      <c r="E388" s="140">
        <v>6479.2</v>
      </c>
      <c r="F388" s="132">
        <f>E388/B388*100</f>
        <v>35.095739782791213</v>
      </c>
      <c r="G388" s="140">
        <v>6479.2</v>
      </c>
      <c r="H388" s="132">
        <f>G388/B388*100</f>
        <v>35.095739782791213</v>
      </c>
      <c r="I388" s="132">
        <f>B388-G388</f>
        <v>11982.3</v>
      </c>
      <c r="J388" s="572"/>
    </row>
    <row r="389" spans="1:11" x14ac:dyDescent="0.25">
      <c r="A389" s="60" t="s">
        <v>3</v>
      </c>
      <c r="B389" s="132">
        <v>0</v>
      </c>
      <c r="C389" s="132">
        <v>0</v>
      </c>
      <c r="D389" s="132">
        <v>0</v>
      </c>
      <c r="E389" s="132">
        <v>0</v>
      </c>
      <c r="F389" s="132">
        <v>0</v>
      </c>
      <c r="G389" s="132">
        <v>0</v>
      </c>
      <c r="H389" s="132">
        <v>0</v>
      </c>
      <c r="I389" s="132">
        <f>B389-G389</f>
        <v>0</v>
      </c>
      <c r="J389" s="573"/>
    </row>
    <row r="390" spans="1:11" s="19" customFormat="1" x14ac:dyDescent="0.25">
      <c r="A390" s="468" t="s">
        <v>247</v>
      </c>
      <c r="B390" s="469"/>
      <c r="C390" s="469"/>
      <c r="D390" s="469"/>
      <c r="E390" s="469"/>
      <c r="F390" s="469"/>
      <c r="G390" s="469"/>
      <c r="H390" s="469"/>
      <c r="I390" s="469"/>
      <c r="J390" s="470"/>
    </row>
    <row r="391" spans="1:11" x14ac:dyDescent="0.25">
      <c r="A391" s="517" t="s">
        <v>85</v>
      </c>
      <c r="B391" s="518"/>
      <c r="C391" s="518"/>
      <c r="D391" s="518"/>
      <c r="E391" s="518"/>
      <c r="F391" s="518"/>
      <c r="G391" s="518"/>
      <c r="H391" s="518"/>
      <c r="I391" s="518"/>
      <c r="J391" s="519"/>
    </row>
    <row r="392" spans="1:11" x14ac:dyDescent="0.25">
      <c r="A392" s="523" t="s">
        <v>96</v>
      </c>
      <c r="B392" s="524"/>
      <c r="C392" s="524"/>
      <c r="D392" s="524"/>
      <c r="E392" s="524"/>
      <c r="F392" s="524"/>
      <c r="G392" s="524"/>
      <c r="H392" s="524"/>
      <c r="I392" s="524"/>
      <c r="J392" s="525"/>
    </row>
    <row r="393" spans="1:11" x14ac:dyDescent="0.25">
      <c r="A393" s="476" t="s">
        <v>248</v>
      </c>
      <c r="B393" s="477"/>
      <c r="C393" s="477"/>
      <c r="D393" s="477"/>
      <c r="E393" s="477"/>
      <c r="F393" s="477"/>
      <c r="G393" s="477"/>
      <c r="H393" s="477"/>
      <c r="I393" s="477"/>
      <c r="J393" s="486"/>
    </row>
    <row r="394" spans="1:11" ht="372" customHeight="1" x14ac:dyDescent="0.25">
      <c r="A394" s="153" t="s">
        <v>86</v>
      </c>
      <c r="B394" s="149">
        <f>SUM(B395:B398)</f>
        <v>3513.8339999999998</v>
      </c>
      <c r="C394" s="149">
        <f>SUM(C395:C398)</f>
        <v>2224.6</v>
      </c>
      <c r="D394" s="149">
        <f>C394/B394*100</f>
        <v>63.309763637098392</v>
      </c>
      <c r="E394" s="149">
        <f>SUM(E395:E398)</f>
        <v>2224.6</v>
      </c>
      <c r="F394" s="149">
        <f>E394/B394*100</f>
        <v>63.309763637098392</v>
      </c>
      <c r="G394" s="149">
        <f>SUM(G395:G398)</f>
        <v>2224.6</v>
      </c>
      <c r="H394" s="149">
        <f>G394/B394*100</f>
        <v>63.309763637098392</v>
      </c>
      <c r="I394" s="149">
        <f>B394-G394</f>
        <v>1289.2339999999999</v>
      </c>
      <c r="J394" s="574" t="s">
        <v>97</v>
      </c>
      <c r="K394" s="90" t="s">
        <v>249</v>
      </c>
    </row>
    <row r="395" spans="1:11" ht="19.5" x14ac:dyDescent="0.25">
      <c r="A395" s="58" t="s">
        <v>0</v>
      </c>
      <c r="B395" s="149">
        <v>0</v>
      </c>
      <c r="C395" s="149">
        <v>0</v>
      </c>
      <c r="D395" s="149">
        <v>0</v>
      </c>
      <c r="E395" s="149">
        <v>0</v>
      </c>
      <c r="F395" s="149">
        <v>0</v>
      </c>
      <c r="G395" s="149">
        <v>0</v>
      </c>
      <c r="H395" s="149">
        <v>0</v>
      </c>
      <c r="I395" s="149">
        <f>B395-G395</f>
        <v>0</v>
      </c>
      <c r="J395" s="575"/>
    </row>
    <row r="396" spans="1:11" ht="19.5" x14ac:dyDescent="0.25">
      <c r="A396" s="58" t="s">
        <v>1</v>
      </c>
      <c r="B396" s="149">
        <v>3513.8339999999998</v>
      </c>
      <c r="C396" s="149">
        <v>2224.6</v>
      </c>
      <c r="D396" s="149">
        <f>C396/B396*100</f>
        <v>63.309763637098392</v>
      </c>
      <c r="E396" s="149">
        <v>2224.6</v>
      </c>
      <c r="F396" s="149">
        <f>E396/B396*100</f>
        <v>63.309763637098392</v>
      </c>
      <c r="G396" s="149">
        <v>2224.6</v>
      </c>
      <c r="H396" s="149">
        <f>G396/B396*100</f>
        <v>63.309763637098392</v>
      </c>
      <c r="I396" s="149">
        <f>B396-G396</f>
        <v>1289.2339999999999</v>
      </c>
      <c r="J396" s="575"/>
    </row>
    <row r="397" spans="1:11" x14ac:dyDescent="0.25">
      <c r="A397" s="60" t="s">
        <v>2</v>
      </c>
      <c r="B397" s="150">
        <v>0</v>
      </c>
      <c r="C397" s="150">
        <v>0</v>
      </c>
      <c r="D397" s="149">
        <v>0</v>
      </c>
      <c r="E397" s="150">
        <v>0</v>
      </c>
      <c r="F397" s="150">
        <v>0</v>
      </c>
      <c r="G397" s="150">
        <v>0</v>
      </c>
      <c r="H397" s="150">
        <v>0</v>
      </c>
      <c r="I397" s="150">
        <f>B397-G397</f>
        <v>0</v>
      </c>
      <c r="J397" s="575"/>
    </row>
    <row r="398" spans="1:11" x14ac:dyDescent="0.25">
      <c r="A398" s="60" t="s">
        <v>3</v>
      </c>
      <c r="B398" s="150">
        <v>0</v>
      </c>
      <c r="C398" s="150">
        <v>0</v>
      </c>
      <c r="D398" s="149">
        <v>0</v>
      </c>
      <c r="E398" s="150">
        <v>0</v>
      </c>
      <c r="F398" s="150">
        <v>0</v>
      </c>
      <c r="G398" s="150">
        <v>0</v>
      </c>
      <c r="H398" s="150">
        <v>0</v>
      </c>
      <c r="I398" s="150">
        <f>B398-G398</f>
        <v>0</v>
      </c>
      <c r="J398" s="576"/>
    </row>
    <row r="399" spans="1:11" s="19" customFormat="1" x14ac:dyDescent="0.25">
      <c r="A399" s="468" t="s">
        <v>250</v>
      </c>
      <c r="B399" s="469"/>
      <c r="C399" s="469"/>
      <c r="D399" s="469"/>
      <c r="E399" s="469"/>
      <c r="F399" s="469"/>
      <c r="G399" s="469"/>
      <c r="H399" s="469"/>
      <c r="I399" s="469"/>
      <c r="J399" s="470"/>
    </row>
    <row r="400" spans="1:11" s="8" customFormat="1" x14ac:dyDescent="0.25">
      <c r="A400" s="484" t="s">
        <v>134</v>
      </c>
      <c r="B400" s="485"/>
      <c r="C400" s="485"/>
      <c r="D400" s="485"/>
      <c r="E400" s="485"/>
      <c r="F400" s="485"/>
      <c r="G400" s="485"/>
      <c r="H400" s="485"/>
      <c r="I400" s="485"/>
      <c r="J400" s="489"/>
    </row>
    <row r="401" spans="1:11" s="92" customFormat="1" x14ac:dyDescent="0.25">
      <c r="A401" s="393" t="s">
        <v>156</v>
      </c>
      <c r="B401" s="394"/>
      <c r="C401" s="394"/>
      <c r="D401" s="394"/>
      <c r="E401" s="394"/>
      <c r="F401" s="394"/>
      <c r="G401" s="394"/>
      <c r="H401" s="394"/>
      <c r="I401" s="394"/>
      <c r="J401" s="395"/>
    </row>
    <row r="402" spans="1:11" s="22" customFormat="1" x14ac:dyDescent="0.25">
      <c r="A402" s="378" t="s">
        <v>273</v>
      </c>
      <c r="B402" s="379"/>
      <c r="C402" s="379"/>
      <c r="D402" s="379"/>
      <c r="E402" s="379"/>
      <c r="F402" s="379"/>
      <c r="G402" s="379"/>
      <c r="H402" s="379"/>
      <c r="I402" s="379"/>
      <c r="J402" s="380"/>
    </row>
    <row r="403" spans="1:11" x14ac:dyDescent="0.25">
      <c r="A403" s="476" t="s">
        <v>243</v>
      </c>
      <c r="B403" s="477"/>
      <c r="C403" s="477"/>
      <c r="D403" s="477"/>
      <c r="E403" s="477"/>
      <c r="F403" s="477"/>
      <c r="G403" s="477"/>
      <c r="H403" s="477"/>
      <c r="I403" s="477"/>
      <c r="J403" s="486"/>
      <c r="K403" s="119">
        <f>B406+B411+B416+B424+B429+B437+B442+B447</f>
        <v>159291.19999999998</v>
      </c>
    </row>
    <row r="404" spans="1:11" s="8" customFormat="1" ht="206.25" x14ac:dyDescent="0.25">
      <c r="A404" s="153" t="s">
        <v>125</v>
      </c>
      <c r="B404" s="149">
        <f>SUM(B405:B408)</f>
        <v>0</v>
      </c>
      <c r="C404" s="149">
        <f>SUM(C405:C408)</f>
        <v>0</v>
      </c>
      <c r="D404" s="149">
        <v>0</v>
      </c>
      <c r="E404" s="149">
        <f>SUM(E405:E408)</f>
        <v>0</v>
      </c>
      <c r="F404" s="149">
        <v>0</v>
      </c>
      <c r="G404" s="149">
        <f>SUM(G405:G408)</f>
        <v>0</v>
      </c>
      <c r="H404" s="149">
        <v>0</v>
      </c>
      <c r="I404" s="149">
        <f t="shared" ref="I404:I418" si="14">B404-G404</f>
        <v>0</v>
      </c>
      <c r="J404" s="568"/>
      <c r="K404" s="31" t="s">
        <v>249</v>
      </c>
    </row>
    <row r="405" spans="1:11" s="8" customFormat="1" ht="19.5" x14ac:dyDescent="0.25">
      <c r="A405" s="58" t="s">
        <v>0</v>
      </c>
      <c r="B405" s="149">
        <v>0</v>
      </c>
      <c r="C405" s="149">
        <v>0</v>
      </c>
      <c r="D405" s="149">
        <v>0</v>
      </c>
      <c r="E405" s="149">
        <v>0</v>
      </c>
      <c r="F405" s="149">
        <v>0</v>
      </c>
      <c r="G405" s="149">
        <v>0</v>
      </c>
      <c r="H405" s="149">
        <v>0</v>
      </c>
      <c r="I405" s="149">
        <f t="shared" si="14"/>
        <v>0</v>
      </c>
      <c r="J405" s="569"/>
      <c r="K405" s="21"/>
    </row>
    <row r="406" spans="1:11" s="8" customFormat="1" ht="19.5" x14ac:dyDescent="0.25">
      <c r="A406" s="58" t="s">
        <v>1</v>
      </c>
      <c r="B406" s="149">
        <v>0</v>
      </c>
      <c r="C406" s="149">
        <v>0</v>
      </c>
      <c r="D406" s="149">
        <v>0</v>
      </c>
      <c r="E406" s="149">
        <v>0</v>
      </c>
      <c r="F406" s="149">
        <v>0</v>
      </c>
      <c r="G406" s="149">
        <v>0</v>
      </c>
      <c r="H406" s="149">
        <v>0</v>
      </c>
      <c r="I406" s="149">
        <f t="shared" si="14"/>
        <v>0</v>
      </c>
      <c r="J406" s="569"/>
      <c r="K406" s="21"/>
    </row>
    <row r="407" spans="1:11" s="8" customFormat="1" x14ac:dyDescent="0.25">
      <c r="A407" s="60" t="s">
        <v>2</v>
      </c>
      <c r="B407" s="150">
        <v>0</v>
      </c>
      <c r="C407" s="150">
        <v>0</v>
      </c>
      <c r="D407" s="150">
        <v>0</v>
      </c>
      <c r="E407" s="150">
        <v>0</v>
      </c>
      <c r="F407" s="150">
        <v>0</v>
      </c>
      <c r="G407" s="150">
        <v>0</v>
      </c>
      <c r="H407" s="150">
        <v>0</v>
      </c>
      <c r="I407" s="150">
        <f t="shared" si="14"/>
        <v>0</v>
      </c>
      <c r="J407" s="569"/>
      <c r="K407" s="21"/>
    </row>
    <row r="408" spans="1:11" s="8" customFormat="1" x14ac:dyDescent="0.25">
      <c r="A408" s="60" t="s">
        <v>3</v>
      </c>
      <c r="B408" s="150">
        <v>0</v>
      </c>
      <c r="C408" s="150">
        <v>0</v>
      </c>
      <c r="D408" s="150">
        <v>0</v>
      </c>
      <c r="E408" s="150">
        <v>0</v>
      </c>
      <c r="F408" s="150">
        <v>0</v>
      </c>
      <c r="G408" s="150">
        <v>0</v>
      </c>
      <c r="H408" s="150">
        <v>0</v>
      </c>
      <c r="I408" s="150">
        <f t="shared" si="14"/>
        <v>0</v>
      </c>
      <c r="J408" s="570"/>
      <c r="K408" s="21"/>
    </row>
    <row r="409" spans="1:11" s="8" customFormat="1" ht="171.75" customHeight="1" x14ac:dyDescent="0.25">
      <c r="A409" s="153" t="s">
        <v>126</v>
      </c>
      <c r="B409" s="149">
        <f>SUM(B410:B413)</f>
        <v>21683.5</v>
      </c>
      <c r="C409" s="149">
        <f>SUM(C410:C413)</f>
        <v>21683.5</v>
      </c>
      <c r="D409" s="149">
        <f>C409/B409*100</f>
        <v>100</v>
      </c>
      <c r="E409" s="149">
        <f>SUM(E410:E413)</f>
        <v>21683.5</v>
      </c>
      <c r="F409" s="149">
        <f>E409/B409*100</f>
        <v>100</v>
      </c>
      <c r="G409" s="149">
        <f>SUM(G410:G413)</f>
        <v>21683.5</v>
      </c>
      <c r="H409" s="149">
        <f>G409/B409*100</f>
        <v>100</v>
      </c>
      <c r="I409" s="149">
        <f t="shared" si="14"/>
        <v>0</v>
      </c>
      <c r="J409" s="561" t="s">
        <v>196</v>
      </c>
      <c r="K409" s="31" t="s">
        <v>249</v>
      </c>
    </row>
    <row r="410" spans="1:11" s="8" customFormat="1" ht="19.5" x14ac:dyDescent="0.25">
      <c r="A410" s="58" t="s">
        <v>0</v>
      </c>
      <c r="B410" s="149">
        <v>0</v>
      </c>
      <c r="C410" s="149">
        <v>0</v>
      </c>
      <c r="D410" s="149">
        <v>0</v>
      </c>
      <c r="E410" s="149">
        <v>0</v>
      </c>
      <c r="F410" s="149">
        <v>0</v>
      </c>
      <c r="G410" s="149">
        <v>0</v>
      </c>
      <c r="H410" s="149">
        <v>0</v>
      </c>
      <c r="I410" s="149">
        <f t="shared" si="14"/>
        <v>0</v>
      </c>
      <c r="J410" s="562"/>
      <c r="K410" s="21"/>
    </row>
    <row r="411" spans="1:11" s="8" customFormat="1" ht="19.5" x14ac:dyDescent="0.25">
      <c r="A411" s="58" t="s">
        <v>1</v>
      </c>
      <c r="B411" s="149">
        <v>21683.5</v>
      </c>
      <c r="C411" s="149">
        <v>21683.5</v>
      </c>
      <c r="D411" s="149">
        <f>C411/B411*100</f>
        <v>100</v>
      </c>
      <c r="E411" s="149">
        <v>21683.5</v>
      </c>
      <c r="F411" s="149">
        <f>E411/B411*100</f>
        <v>100</v>
      </c>
      <c r="G411" s="149">
        <v>21683.5</v>
      </c>
      <c r="H411" s="149">
        <f>G411/B411*100</f>
        <v>100</v>
      </c>
      <c r="I411" s="149">
        <f t="shared" si="14"/>
        <v>0</v>
      </c>
      <c r="J411" s="562"/>
      <c r="K411" s="21"/>
    </row>
    <row r="412" spans="1:11" s="8" customFormat="1" x14ac:dyDescent="0.25">
      <c r="A412" s="60" t="s">
        <v>2</v>
      </c>
      <c r="B412" s="150">
        <v>0</v>
      </c>
      <c r="C412" s="150">
        <v>0</v>
      </c>
      <c r="D412" s="150">
        <v>0</v>
      </c>
      <c r="E412" s="150">
        <v>0</v>
      </c>
      <c r="F412" s="150">
        <v>0</v>
      </c>
      <c r="G412" s="150">
        <v>0</v>
      </c>
      <c r="H412" s="150">
        <v>0</v>
      </c>
      <c r="I412" s="150">
        <f t="shared" si="14"/>
        <v>0</v>
      </c>
      <c r="J412" s="562"/>
      <c r="K412" s="21"/>
    </row>
    <row r="413" spans="1:11" s="8" customFormat="1" x14ac:dyDescent="0.25">
      <c r="A413" s="60" t="s">
        <v>3</v>
      </c>
      <c r="B413" s="150">
        <v>0</v>
      </c>
      <c r="C413" s="150">
        <v>0</v>
      </c>
      <c r="D413" s="150">
        <v>0</v>
      </c>
      <c r="E413" s="150">
        <v>0</v>
      </c>
      <c r="F413" s="150">
        <v>0</v>
      </c>
      <c r="G413" s="150">
        <v>0</v>
      </c>
      <c r="H413" s="150">
        <v>0</v>
      </c>
      <c r="I413" s="150">
        <f t="shared" si="14"/>
        <v>0</v>
      </c>
      <c r="J413" s="563"/>
      <c r="K413" s="21"/>
    </row>
    <row r="414" spans="1:11" s="8" customFormat="1" ht="155.25" customHeight="1" x14ac:dyDescent="0.25">
      <c r="A414" s="153" t="s">
        <v>127</v>
      </c>
      <c r="B414" s="149">
        <f>SUM(B415:B418)</f>
        <v>61051.6</v>
      </c>
      <c r="C414" s="149">
        <f>SUM(C415:C418)</f>
        <v>61051.6</v>
      </c>
      <c r="D414" s="149">
        <f>C414/B414*100</f>
        <v>100</v>
      </c>
      <c r="E414" s="149">
        <f>SUM(E415:E418)</f>
        <v>61051.6</v>
      </c>
      <c r="F414" s="149">
        <f>E414/B414*100</f>
        <v>100</v>
      </c>
      <c r="G414" s="149">
        <f>SUM(G415:G418)</f>
        <v>61051.6</v>
      </c>
      <c r="H414" s="149">
        <f>G414/B414*100</f>
        <v>100</v>
      </c>
      <c r="I414" s="149">
        <f t="shared" si="14"/>
        <v>0</v>
      </c>
      <c r="J414" s="561" t="s">
        <v>197</v>
      </c>
      <c r="K414" s="31" t="s">
        <v>249</v>
      </c>
    </row>
    <row r="415" spans="1:11" s="8" customFormat="1" ht="19.5" x14ac:dyDescent="0.25">
      <c r="A415" s="58" t="s">
        <v>0</v>
      </c>
      <c r="B415" s="149">
        <v>0</v>
      </c>
      <c r="C415" s="149">
        <v>0</v>
      </c>
      <c r="D415" s="149">
        <v>0</v>
      </c>
      <c r="E415" s="149">
        <v>0</v>
      </c>
      <c r="F415" s="149">
        <v>0</v>
      </c>
      <c r="G415" s="149">
        <v>0</v>
      </c>
      <c r="H415" s="149">
        <v>0</v>
      </c>
      <c r="I415" s="149">
        <f t="shared" si="14"/>
        <v>0</v>
      </c>
      <c r="J415" s="562"/>
      <c r="K415" s="21"/>
    </row>
    <row r="416" spans="1:11" s="8" customFormat="1" ht="19.5" x14ac:dyDescent="0.25">
      <c r="A416" s="58" t="s">
        <v>1</v>
      </c>
      <c r="B416" s="149">
        <v>61051.6</v>
      </c>
      <c r="C416" s="149">
        <v>61051.6</v>
      </c>
      <c r="D416" s="149">
        <f>C416/B416*100</f>
        <v>100</v>
      </c>
      <c r="E416" s="149">
        <v>61051.6</v>
      </c>
      <c r="F416" s="149">
        <f>E416/B416*100</f>
        <v>100</v>
      </c>
      <c r="G416" s="149">
        <v>61051.6</v>
      </c>
      <c r="H416" s="149">
        <f>G416/B416*100</f>
        <v>100</v>
      </c>
      <c r="I416" s="149">
        <f t="shared" si="14"/>
        <v>0</v>
      </c>
      <c r="J416" s="562"/>
      <c r="K416" s="21"/>
    </row>
    <row r="417" spans="1:11" s="8" customFormat="1" x14ac:dyDescent="0.25">
      <c r="A417" s="60" t="s">
        <v>2</v>
      </c>
      <c r="B417" s="150">
        <v>0</v>
      </c>
      <c r="C417" s="150">
        <v>0</v>
      </c>
      <c r="D417" s="150">
        <v>0</v>
      </c>
      <c r="E417" s="150">
        <v>0</v>
      </c>
      <c r="F417" s="150">
        <v>0</v>
      </c>
      <c r="G417" s="150">
        <v>0</v>
      </c>
      <c r="H417" s="150">
        <v>0</v>
      </c>
      <c r="I417" s="150">
        <f t="shared" si="14"/>
        <v>0</v>
      </c>
      <c r="J417" s="562"/>
      <c r="K417" s="21"/>
    </row>
    <row r="418" spans="1:11" s="8" customFormat="1" x14ac:dyDescent="0.25">
      <c r="A418" s="60" t="s">
        <v>3</v>
      </c>
      <c r="B418" s="150">
        <v>0</v>
      </c>
      <c r="C418" s="150">
        <v>0</v>
      </c>
      <c r="D418" s="150">
        <v>0</v>
      </c>
      <c r="E418" s="150">
        <v>0</v>
      </c>
      <c r="F418" s="150">
        <v>0</v>
      </c>
      <c r="G418" s="150">
        <v>0</v>
      </c>
      <c r="H418" s="150">
        <v>0</v>
      </c>
      <c r="I418" s="150">
        <f t="shared" si="14"/>
        <v>0</v>
      </c>
      <c r="J418" s="563"/>
      <c r="K418" s="21"/>
    </row>
    <row r="419" spans="1:11" s="94" customFormat="1" x14ac:dyDescent="0.25">
      <c r="A419" s="495" t="s">
        <v>158</v>
      </c>
      <c r="B419" s="495"/>
      <c r="C419" s="495"/>
      <c r="D419" s="495"/>
      <c r="E419" s="495"/>
      <c r="F419" s="495"/>
      <c r="G419" s="495"/>
      <c r="H419" s="495"/>
      <c r="I419" s="495"/>
      <c r="J419" s="495"/>
    </row>
    <row r="420" spans="1:11" s="118" customFormat="1" x14ac:dyDescent="0.25">
      <c r="A420" s="496" t="s">
        <v>118</v>
      </c>
      <c r="B420" s="496"/>
      <c r="C420" s="496"/>
      <c r="D420" s="496"/>
      <c r="E420" s="496"/>
      <c r="F420" s="496"/>
      <c r="G420" s="496"/>
      <c r="H420" s="496"/>
      <c r="I420" s="496"/>
      <c r="J420" s="496"/>
    </row>
    <row r="421" spans="1:11" s="118" customFormat="1" x14ac:dyDescent="0.25">
      <c r="A421" s="520" t="s">
        <v>243</v>
      </c>
      <c r="B421" s="520"/>
      <c r="C421" s="520"/>
      <c r="D421" s="520"/>
      <c r="E421" s="520"/>
      <c r="F421" s="520"/>
      <c r="G421" s="520"/>
      <c r="H421" s="520"/>
      <c r="I421" s="520"/>
      <c r="J421" s="520"/>
    </row>
    <row r="422" spans="1:11" s="8" customFormat="1" ht="134.25" customHeight="1" x14ac:dyDescent="0.25">
      <c r="A422" s="153" t="s">
        <v>128</v>
      </c>
      <c r="B422" s="149">
        <f>SUM(B423:B426)</f>
        <v>3634.9</v>
      </c>
      <c r="C422" s="149">
        <f>SUM(C423:C426)</f>
        <v>3634.9</v>
      </c>
      <c r="D422" s="149">
        <f>C422/B422*100</f>
        <v>100</v>
      </c>
      <c r="E422" s="149">
        <f>SUM(E423:E426)</f>
        <v>3634.9</v>
      </c>
      <c r="F422" s="149">
        <f>E422/B422*100</f>
        <v>100</v>
      </c>
      <c r="G422" s="149">
        <f>SUM(G423:G426)</f>
        <v>3634.9</v>
      </c>
      <c r="H422" s="149">
        <f>G422/B422*100</f>
        <v>100</v>
      </c>
      <c r="I422" s="149">
        <f t="shared" ref="I422:I431" si="15">B422-G422</f>
        <v>0</v>
      </c>
      <c r="J422" s="567" t="s">
        <v>198</v>
      </c>
      <c r="K422" s="31" t="s">
        <v>249</v>
      </c>
    </row>
    <row r="423" spans="1:11" s="8" customFormat="1" ht="19.5" x14ac:dyDescent="0.25">
      <c r="A423" s="58" t="s">
        <v>0</v>
      </c>
      <c r="B423" s="149">
        <v>0</v>
      </c>
      <c r="C423" s="149">
        <v>0</v>
      </c>
      <c r="D423" s="149">
        <v>0</v>
      </c>
      <c r="E423" s="149">
        <v>0</v>
      </c>
      <c r="F423" s="149">
        <v>0</v>
      </c>
      <c r="G423" s="149">
        <v>0</v>
      </c>
      <c r="H423" s="149">
        <v>0</v>
      </c>
      <c r="I423" s="149">
        <f t="shared" si="15"/>
        <v>0</v>
      </c>
      <c r="J423" s="562"/>
      <c r="K423" s="21"/>
    </row>
    <row r="424" spans="1:11" s="8" customFormat="1" ht="19.5" x14ac:dyDescent="0.25">
      <c r="A424" s="58" t="s">
        <v>1</v>
      </c>
      <c r="B424" s="149">
        <v>3634.9</v>
      </c>
      <c r="C424" s="149">
        <v>3634.9</v>
      </c>
      <c r="D424" s="149">
        <f>C424/B424*100</f>
        <v>100</v>
      </c>
      <c r="E424" s="149">
        <v>3634.9</v>
      </c>
      <c r="F424" s="149">
        <f>E424/B424*100</f>
        <v>100</v>
      </c>
      <c r="G424" s="149">
        <v>3634.9</v>
      </c>
      <c r="H424" s="149">
        <f>G424/B424*100</f>
        <v>100</v>
      </c>
      <c r="I424" s="149">
        <f t="shared" si="15"/>
        <v>0</v>
      </c>
      <c r="J424" s="562"/>
      <c r="K424" s="21"/>
    </row>
    <row r="425" spans="1:11" s="8" customFormat="1" x14ac:dyDescent="0.25">
      <c r="A425" s="60" t="s">
        <v>2</v>
      </c>
      <c r="B425" s="150">
        <v>0</v>
      </c>
      <c r="C425" s="150">
        <v>0</v>
      </c>
      <c r="D425" s="150">
        <v>0</v>
      </c>
      <c r="E425" s="150">
        <v>0</v>
      </c>
      <c r="F425" s="150">
        <v>0</v>
      </c>
      <c r="G425" s="150">
        <v>0</v>
      </c>
      <c r="H425" s="150">
        <v>0</v>
      </c>
      <c r="I425" s="150">
        <f t="shared" si="15"/>
        <v>0</v>
      </c>
      <c r="J425" s="562"/>
      <c r="K425" s="21"/>
    </row>
    <row r="426" spans="1:11" s="8" customFormat="1" x14ac:dyDescent="0.25">
      <c r="A426" s="60" t="s">
        <v>3</v>
      </c>
      <c r="B426" s="150">
        <v>0</v>
      </c>
      <c r="C426" s="150">
        <v>0</v>
      </c>
      <c r="D426" s="150">
        <v>0</v>
      </c>
      <c r="E426" s="150">
        <v>0</v>
      </c>
      <c r="F426" s="150">
        <v>0</v>
      </c>
      <c r="G426" s="150">
        <v>0</v>
      </c>
      <c r="H426" s="150">
        <v>0</v>
      </c>
      <c r="I426" s="150">
        <f t="shared" si="15"/>
        <v>0</v>
      </c>
      <c r="J426" s="563"/>
      <c r="K426" s="21"/>
    </row>
    <row r="427" spans="1:11" s="8" customFormat="1" ht="206.25" x14ac:dyDescent="0.25">
      <c r="A427" s="153" t="s">
        <v>129</v>
      </c>
      <c r="B427" s="149">
        <f>SUM(B428:B431)</f>
        <v>3867</v>
      </c>
      <c r="C427" s="149">
        <f>SUM(C428:C431)</f>
        <v>3867</v>
      </c>
      <c r="D427" s="149">
        <f>C427/B427*100</f>
        <v>100</v>
      </c>
      <c r="E427" s="149">
        <f>SUM(E428:E431)</f>
        <v>3867</v>
      </c>
      <c r="F427" s="149">
        <f>E427/B427*100</f>
        <v>100</v>
      </c>
      <c r="G427" s="149">
        <f>SUM(G428:G431)</f>
        <v>3867</v>
      </c>
      <c r="H427" s="149">
        <f>G427/B427*100</f>
        <v>100</v>
      </c>
      <c r="I427" s="149">
        <f t="shared" si="15"/>
        <v>0</v>
      </c>
      <c r="J427" s="561" t="s">
        <v>199</v>
      </c>
      <c r="K427" s="31" t="s">
        <v>249</v>
      </c>
    </row>
    <row r="428" spans="1:11" s="8" customFormat="1" ht="19.5" x14ac:dyDescent="0.25">
      <c r="A428" s="58" t="s">
        <v>0</v>
      </c>
      <c r="B428" s="149">
        <v>0</v>
      </c>
      <c r="C428" s="149">
        <v>0</v>
      </c>
      <c r="D428" s="149">
        <v>0</v>
      </c>
      <c r="E428" s="149">
        <v>0</v>
      </c>
      <c r="F428" s="149">
        <v>0</v>
      </c>
      <c r="G428" s="149">
        <v>0</v>
      </c>
      <c r="H428" s="149">
        <v>0</v>
      </c>
      <c r="I428" s="149">
        <f t="shared" si="15"/>
        <v>0</v>
      </c>
      <c r="J428" s="562"/>
      <c r="K428" s="21"/>
    </row>
    <row r="429" spans="1:11" s="8" customFormat="1" ht="19.5" x14ac:dyDescent="0.25">
      <c r="A429" s="58" t="s">
        <v>1</v>
      </c>
      <c r="B429" s="149">
        <v>3867</v>
      </c>
      <c r="C429" s="149">
        <v>3867</v>
      </c>
      <c r="D429" s="149">
        <f>C429/B429*100</f>
        <v>100</v>
      </c>
      <c r="E429" s="149">
        <v>3867</v>
      </c>
      <c r="F429" s="149">
        <f>E429/B429*100</f>
        <v>100</v>
      </c>
      <c r="G429" s="149">
        <v>3867</v>
      </c>
      <c r="H429" s="149">
        <f>G429/B429*100</f>
        <v>100</v>
      </c>
      <c r="I429" s="149">
        <f t="shared" si="15"/>
        <v>0</v>
      </c>
      <c r="J429" s="562"/>
      <c r="K429" s="21"/>
    </row>
    <row r="430" spans="1:11" s="8" customFormat="1" x14ac:dyDescent="0.25">
      <c r="A430" s="60" t="s">
        <v>2</v>
      </c>
      <c r="B430" s="150">
        <v>0</v>
      </c>
      <c r="C430" s="150">
        <v>0</v>
      </c>
      <c r="D430" s="150">
        <v>0</v>
      </c>
      <c r="E430" s="150">
        <v>0</v>
      </c>
      <c r="F430" s="150">
        <v>0</v>
      </c>
      <c r="G430" s="150">
        <v>0</v>
      </c>
      <c r="H430" s="150">
        <v>0</v>
      </c>
      <c r="I430" s="150">
        <f t="shared" si="15"/>
        <v>0</v>
      </c>
      <c r="J430" s="562"/>
      <c r="K430" s="21"/>
    </row>
    <row r="431" spans="1:11" s="8" customFormat="1" x14ac:dyDescent="0.25">
      <c r="A431" s="60" t="s">
        <v>3</v>
      </c>
      <c r="B431" s="150">
        <v>0</v>
      </c>
      <c r="C431" s="150">
        <v>0</v>
      </c>
      <c r="D431" s="150">
        <v>0</v>
      </c>
      <c r="E431" s="150">
        <v>0</v>
      </c>
      <c r="F431" s="150">
        <v>0</v>
      </c>
      <c r="G431" s="150">
        <v>0</v>
      </c>
      <c r="H431" s="150">
        <v>0</v>
      </c>
      <c r="I431" s="150">
        <f t="shared" si="15"/>
        <v>0</v>
      </c>
      <c r="J431" s="563"/>
      <c r="K431" s="21"/>
    </row>
    <row r="432" spans="1:11" s="94" customFormat="1" x14ac:dyDescent="0.25">
      <c r="A432" s="495" t="s">
        <v>158</v>
      </c>
      <c r="B432" s="495"/>
      <c r="C432" s="495"/>
      <c r="D432" s="495"/>
      <c r="E432" s="495"/>
      <c r="F432" s="495"/>
      <c r="G432" s="495"/>
      <c r="H432" s="495"/>
      <c r="I432" s="495"/>
      <c r="J432" s="495"/>
    </row>
    <row r="433" spans="1:11" s="118" customFormat="1" x14ac:dyDescent="0.25">
      <c r="A433" s="496" t="s">
        <v>130</v>
      </c>
      <c r="B433" s="496"/>
      <c r="C433" s="496"/>
      <c r="D433" s="496"/>
      <c r="E433" s="496"/>
      <c r="F433" s="496"/>
      <c r="G433" s="496"/>
      <c r="H433" s="496"/>
      <c r="I433" s="496"/>
      <c r="J433" s="496"/>
    </row>
    <row r="434" spans="1:11" s="118" customFormat="1" x14ac:dyDescent="0.25">
      <c r="A434" s="520" t="s">
        <v>243</v>
      </c>
      <c r="B434" s="520"/>
      <c r="C434" s="520"/>
      <c r="D434" s="520"/>
      <c r="E434" s="520"/>
      <c r="F434" s="520"/>
      <c r="G434" s="520"/>
      <c r="H434" s="520"/>
      <c r="I434" s="520"/>
      <c r="J434" s="520"/>
    </row>
    <row r="435" spans="1:11" s="8" customFormat="1" ht="171" customHeight="1" x14ac:dyDescent="0.25">
      <c r="A435" s="153" t="s">
        <v>131</v>
      </c>
      <c r="B435" s="149">
        <f>SUM(B436:B439)</f>
        <v>28368.9</v>
      </c>
      <c r="C435" s="149">
        <f>SUM(C436:C439)</f>
        <v>28368.9</v>
      </c>
      <c r="D435" s="149">
        <f>C435/B435*100</f>
        <v>100</v>
      </c>
      <c r="E435" s="149">
        <f>SUM(E436:E439)</f>
        <v>28368.9</v>
      </c>
      <c r="F435" s="149">
        <f>E435/B435*100</f>
        <v>100</v>
      </c>
      <c r="G435" s="149">
        <f>SUM(G436:G439)</f>
        <v>28368.9</v>
      </c>
      <c r="H435" s="149">
        <f>G435/B435*100</f>
        <v>100</v>
      </c>
      <c r="I435" s="149">
        <f t="shared" ref="I435:I449" si="16">B435-G435</f>
        <v>0</v>
      </c>
      <c r="J435" s="567" t="s">
        <v>200</v>
      </c>
      <c r="K435" s="31" t="s">
        <v>249</v>
      </c>
    </row>
    <row r="436" spans="1:11" s="8" customFormat="1" ht="19.5" x14ac:dyDescent="0.25">
      <c r="A436" s="58" t="s">
        <v>0</v>
      </c>
      <c r="B436" s="149">
        <v>0</v>
      </c>
      <c r="C436" s="149">
        <v>0</v>
      </c>
      <c r="D436" s="149">
        <v>0</v>
      </c>
      <c r="E436" s="149">
        <v>0</v>
      </c>
      <c r="F436" s="149">
        <v>0</v>
      </c>
      <c r="G436" s="149">
        <v>0</v>
      </c>
      <c r="H436" s="149">
        <v>0</v>
      </c>
      <c r="I436" s="149">
        <f t="shared" si="16"/>
        <v>0</v>
      </c>
      <c r="J436" s="562"/>
      <c r="K436" s="21"/>
    </row>
    <row r="437" spans="1:11" s="8" customFormat="1" ht="19.5" x14ac:dyDescent="0.25">
      <c r="A437" s="58" t="s">
        <v>1</v>
      </c>
      <c r="B437" s="149">
        <v>28368.9</v>
      </c>
      <c r="C437" s="149">
        <v>28368.9</v>
      </c>
      <c r="D437" s="149">
        <f>C437/B437*100</f>
        <v>100</v>
      </c>
      <c r="E437" s="149">
        <v>28368.9</v>
      </c>
      <c r="F437" s="149">
        <f>E437/B437*100</f>
        <v>100</v>
      </c>
      <c r="G437" s="149">
        <v>28368.9</v>
      </c>
      <c r="H437" s="149">
        <f>G437/B437*100</f>
        <v>100</v>
      </c>
      <c r="I437" s="149">
        <f t="shared" si="16"/>
        <v>0</v>
      </c>
      <c r="J437" s="562"/>
      <c r="K437" s="21"/>
    </row>
    <row r="438" spans="1:11" s="8" customFormat="1" x14ac:dyDescent="0.25">
      <c r="A438" s="60" t="s">
        <v>2</v>
      </c>
      <c r="B438" s="150">
        <v>0</v>
      </c>
      <c r="C438" s="150">
        <v>0</v>
      </c>
      <c r="D438" s="150">
        <v>0</v>
      </c>
      <c r="E438" s="150">
        <v>0</v>
      </c>
      <c r="F438" s="150">
        <v>0</v>
      </c>
      <c r="G438" s="150">
        <v>0</v>
      </c>
      <c r="H438" s="150">
        <v>0</v>
      </c>
      <c r="I438" s="150">
        <f t="shared" si="16"/>
        <v>0</v>
      </c>
      <c r="J438" s="562"/>
      <c r="K438" s="21"/>
    </row>
    <row r="439" spans="1:11" s="8" customFormat="1" x14ac:dyDescent="0.25">
      <c r="A439" s="60" t="s">
        <v>3</v>
      </c>
      <c r="B439" s="150">
        <v>0</v>
      </c>
      <c r="C439" s="150">
        <v>0</v>
      </c>
      <c r="D439" s="150">
        <v>0</v>
      </c>
      <c r="E439" s="150">
        <v>0</v>
      </c>
      <c r="F439" s="150">
        <v>0</v>
      </c>
      <c r="G439" s="150">
        <v>0</v>
      </c>
      <c r="H439" s="150">
        <v>0</v>
      </c>
      <c r="I439" s="150">
        <f t="shared" si="16"/>
        <v>0</v>
      </c>
      <c r="J439" s="563"/>
      <c r="K439" s="21"/>
    </row>
    <row r="440" spans="1:11" s="8" customFormat="1" ht="187.5" x14ac:dyDescent="0.25">
      <c r="A440" s="153" t="s">
        <v>132</v>
      </c>
      <c r="B440" s="149">
        <f>SUM(B441:B444)</f>
        <v>9314.5</v>
      </c>
      <c r="C440" s="149">
        <f>SUM(C441:C444)</f>
        <v>9314.5</v>
      </c>
      <c r="D440" s="149">
        <f>C440/B440*100</f>
        <v>100</v>
      </c>
      <c r="E440" s="149">
        <f>SUM(E441:E444)</f>
        <v>9314.5</v>
      </c>
      <c r="F440" s="149">
        <f>E440/B440*100</f>
        <v>100</v>
      </c>
      <c r="G440" s="149">
        <f>SUM(G441:G444)</f>
        <v>9314.5</v>
      </c>
      <c r="H440" s="149">
        <f>G440/B440*100</f>
        <v>100</v>
      </c>
      <c r="I440" s="149">
        <f t="shared" si="16"/>
        <v>0</v>
      </c>
      <c r="J440" s="561" t="s">
        <v>201</v>
      </c>
      <c r="K440" s="31" t="s">
        <v>249</v>
      </c>
    </row>
    <row r="441" spans="1:11" s="8" customFormat="1" ht="19.5" x14ac:dyDescent="0.25">
      <c r="A441" s="58" t="s">
        <v>0</v>
      </c>
      <c r="B441" s="149">
        <v>0</v>
      </c>
      <c r="C441" s="149">
        <v>0</v>
      </c>
      <c r="D441" s="149">
        <v>0</v>
      </c>
      <c r="E441" s="149">
        <v>0</v>
      </c>
      <c r="F441" s="149">
        <v>0</v>
      </c>
      <c r="G441" s="149">
        <v>0</v>
      </c>
      <c r="H441" s="149">
        <v>0</v>
      </c>
      <c r="I441" s="149">
        <f t="shared" si="16"/>
        <v>0</v>
      </c>
      <c r="J441" s="562"/>
      <c r="K441" s="21"/>
    </row>
    <row r="442" spans="1:11" s="8" customFormat="1" ht="19.5" x14ac:dyDescent="0.25">
      <c r="A442" s="58" t="s">
        <v>1</v>
      </c>
      <c r="B442" s="149">
        <v>9314.5</v>
      </c>
      <c r="C442" s="149">
        <v>9314.5</v>
      </c>
      <c r="D442" s="149">
        <f>C442/B442*100</f>
        <v>100</v>
      </c>
      <c r="E442" s="149">
        <v>9314.5</v>
      </c>
      <c r="F442" s="149">
        <f>E442/B442*100</f>
        <v>100</v>
      </c>
      <c r="G442" s="149">
        <v>9314.5</v>
      </c>
      <c r="H442" s="149">
        <f>G442/B442*100</f>
        <v>100</v>
      </c>
      <c r="I442" s="149">
        <f t="shared" si="16"/>
        <v>0</v>
      </c>
      <c r="J442" s="562"/>
      <c r="K442" s="21"/>
    </row>
    <row r="443" spans="1:11" s="8" customFormat="1" x14ac:dyDescent="0.25">
      <c r="A443" s="60" t="s">
        <v>2</v>
      </c>
      <c r="B443" s="150">
        <v>0</v>
      </c>
      <c r="C443" s="150">
        <v>0</v>
      </c>
      <c r="D443" s="150">
        <v>0</v>
      </c>
      <c r="E443" s="150">
        <v>0</v>
      </c>
      <c r="F443" s="150">
        <v>0</v>
      </c>
      <c r="G443" s="150">
        <v>0</v>
      </c>
      <c r="H443" s="150">
        <v>0</v>
      </c>
      <c r="I443" s="150">
        <f t="shared" si="16"/>
        <v>0</v>
      </c>
      <c r="J443" s="562"/>
      <c r="K443" s="21"/>
    </row>
    <row r="444" spans="1:11" s="8" customFormat="1" x14ac:dyDescent="0.25">
      <c r="A444" s="60" t="s">
        <v>3</v>
      </c>
      <c r="B444" s="150">
        <v>0</v>
      </c>
      <c r="C444" s="150">
        <v>0</v>
      </c>
      <c r="D444" s="150">
        <v>0</v>
      </c>
      <c r="E444" s="150">
        <v>0</v>
      </c>
      <c r="F444" s="150">
        <v>0</v>
      </c>
      <c r="G444" s="150">
        <v>0</v>
      </c>
      <c r="H444" s="150">
        <v>0</v>
      </c>
      <c r="I444" s="150">
        <f t="shared" si="16"/>
        <v>0</v>
      </c>
      <c r="J444" s="563"/>
      <c r="K444" s="21"/>
    </row>
    <row r="445" spans="1:11" s="8" customFormat="1" ht="281.25" x14ac:dyDescent="0.25">
      <c r="A445" s="153" t="s">
        <v>133</v>
      </c>
      <c r="B445" s="149">
        <f>SUM(B446:B449)</f>
        <v>31370.799999999999</v>
      </c>
      <c r="C445" s="149">
        <f>SUM(C446:C449)</f>
        <v>31370.799999999999</v>
      </c>
      <c r="D445" s="149">
        <f>C445/B445*100</f>
        <v>100</v>
      </c>
      <c r="E445" s="149">
        <f>SUM(E446:E449)</f>
        <v>31370.799999999999</v>
      </c>
      <c r="F445" s="149">
        <f>E445/B445*100</f>
        <v>100</v>
      </c>
      <c r="G445" s="149">
        <f>SUM(G446:G449)</f>
        <v>31370.799999999999</v>
      </c>
      <c r="H445" s="149">
        <f>G445/B445*100</f>
        <v>100</v>
      </c>
      <c r="I445" s="149">
        <f t="shared" si="16"/>
        <v>0</v>
      </c>
      <c r="J445" s="568" t="s">
        <v>202</v>
      </c>
      <c r="K445" s="31" t="s">
        <v>249</v>
      </c>
    </row>
    <row r="446" spans="1:11" s="8" customFormat="1" ht="19.5" x14ac:dyDescent="0.25">
      <c r="A446" s="58" t="s">
        <v>0</v>
      </c>
      <c r="B446" s="149">
        <v>0</v>
      </c>
      <c r="C446" s="149">
        <v>0</v>
      </c>
      <c r="D446" s="149">
        <v>0</v>
      </c>
      <c r="E446" s="149">
        <v>0</v>
      </c>
      <c r="F446" s="149">
        <v>0</v>
      </c>
      <c r="G446" s="149">
        <v>0</v>
      </c>
      <c r="H446" s="149">
        <v>0</v>
      </c>
      <c r="I446" s="149">
        <f t="shared" si="16"/>
        <v>0</v>
      </c>
      <c r="J446" s="569"/>
      <c r="K446" s="21"/>
    </row>
    <row r="447" spans="1:11" s="8" customFormat="1" ht="19.5" x14ac:dyDescent="0.25">
      <c r="A447" s="58" t="s">
        <v>1</v>
      </c>
      <c r="B447" s="149">
        <v>31370.799999999999</v>
      </c>
      <c r="C447" s="149">
        <v>31370.799999999999</v>
      </c>
      <c r="D447" s="149">
        <f>C447/B447*100</f>
        <v>100</v>
      </c>
      <c r="E447" s="149">
        <v>31370.799999999999</v>
      </c>
      <c r="F447" s="149">
        <f>E447/B447*100</f>
        <v>100</v>
      </c>
      <c r="G447" s="149">
        <v>31370.799999999999</v>
      </c>
      <c r="H447" s="149">
        <f>G447/B447*100</f>
        <v>100</v>
      </c>
      <c r="I447" s="149">
        <f t="shared" si="16"/>
        <v>0</v>
      </c>
      <c r="J447" s="569"/>
      <c r="K447" s="21"/>
    </row>
    <row r="448" spans="1:11" s="8" customFormat="1" x14ac:dyDescent="0.25">
      <c r="A448" s="60" t="s">
        <v>2</v>
      </c>
      <c r="B448" s="150">
        <v>0</v>
      </c>
      <c r="C448" s="150">
        <v>0</v>
      </c>
      <c r="D448" s="150">
        <v>0</v>
      </c>
      <c r="E448" s="150">
        <v>0</v>
      </c>
      <c r="F448" s="150">
        <v>0</v>
      </c>
      <c r="G448" s="150">
        <v>0</v>
      </c>
      <c r="H448" s="150">
        <v>0</v>
      </c>
      <c r="I448" s="150">
        <f t="shared" si="16"/>
        <v>0</v>
      </c>
      <c r="J448" s="569"/>
      <c r="K448" s="21"/>
    </row>
    <row r="449" spans="1:11" s="8" customFormat="1" x14ac:dyDescent="0.25">
      <c r="A449" s="60" t="s">
        <v>3</v>
      </c>
      <c r="B449" s="150">
        <v>0</v>
      </c>
      <c r="C449" s="150">
        <v>0</v>
      </c>
      <c r="D449" s="150">
        <v>0</v>
      </c>
      <c r="E449" s="150">
        <v>0</v>
      </c>
      <c r="F449" s="150">
        <v>0</v>
      </c>
      <c r="G449" s="150">
        <v>0</v>
      </c>
      <c r="H449" s="150">
        <v>0</v>
      </c>
      <c r="I449" s="150">
        <f t="shared" si="16"/>
        <v>0</v>
      </c>
      <c r="J449" s="570"/>
      <c r="K449" s="21"/>
    </row>
    <row r="450" spans="1:11" x14ac:dyDescent="0.25">
      <c r="A450" s="517" t="s">
        <v>135</v>
      </c>
      <c r="B450" s="518"/>
      <c r="C450" s="518"/>
      <c r="D450" s="518"/>
      <c r="E450" s="518"/>
      <c r="F450" s="518"/>
      <c r="G450" s="518"/>
      <c r="H450" s="518"/>
      <c r="I450" s="518"/>
      <c r="J450" s="519"/>
    </row>
    <row r="451" spans="1:11" x14ac:dyDescent="0.25">
      <c r="A451" s="523" t="s">
        <v>96</v>
      </c>
      <c r="B451" s="524"/>
      <c r="C451" s="524"/>
      <c r="D451" s="524"/>
      <c r="E451" s="524"/>
      <c r="F451" s="524"/>
      <c r="G451" s="524"/>
      <c r="H451" s="524"/>
      <c r="I451" s="524"/>
      <c r="J451" s="525"/>
    </row>
    <row r="452" spans="1:11" x14ac:dyDescent="0.25">
      <c r="A452" s="476" t="s">
        <v>95</v>
      </c>
      <c r="B452" s="477"/>
      <c r="C452" s="477"/>
      <c r="D452" s="477"/>
      <c r="E452" s="477"/>
      <c r="F452" s="477"/>
      <c r="G452" s="477"/>
      <c r="H452" s="477"/>
      <c r="I452" s="477"/>
      <c r="J452" s="486"/>
    </row>
    <row r="453" spans="1:11" ht="283.5" customHeight="1" x14ac:dyDescent="0.25">
      <c r="A453" s="153" t="s">
        <v>87</v>
      </c>
      <c r="B453" s="149">
        <f>SUM(B454:B457)</f>
        <v>1915.09</v>
      </c>
      <c r="C453" s="149">
        <f>SUM(C454:C457)</f>
        <v>1554.8</v>
      </c>
      <c r="D453" s="149">
        <f>C453/B453*100</f>
        <v>81.186784955276252</v>
      </c>
      <c r="E453" s="149">
        <f>SUM(E454:E457)</f>
        <v>1554.8</v>
      </c>
      <c r="F453" s="149">
        <f>E453/B453*100</f>
        <v>81.186784955276252</v>
      </c>
      <c r="G453" s="149">
        <f>SUM(G454:G457)</f>
        <v>1554.8</v>
      </c>
      <c r="H453" s="149">
        <f>G453/B453*100</f>
        <v>81.186784955276252</v>
      </c>
      <c r="I453" s="149">
        <f t="shared" ref="I453:I462" si="17">B453-G453</f>
        <v>360.28999999999996</v>
      </c>
      <c r="J453" s="564" t="s">
        <v>203</v>
      </c>
      <c r="K453" s="31" t="s">
        <v>249</v>
      </c>
    </row>
    <row r="454" spans="1:11" ht="19.5" x14ac:dyDescent="0.25">
      <c r="A454" s="58" t="s">
        <v>0</v>
      </c>
      <c r="B454" s="149">
        <v>0</v>
      </c>
      <c r="C454" s="149">
        <v>0</v>
      </c>
      <c r="D454" s="149">
        <v>0</v>
      </c>
      <c r="E454" s="149">
        <v>0</v>
      </c>
      <c r="F454" s="149">
        <v>0</v>
      </c>
      <c r="G454" s="149">
        <v>0</v>
      </c>
      <c r="H454" s="149">
        <v>0</v>
      </c>
      <c r="I454" s="149">
        <f t="shared" si="17"/>
        <v>0</v>
      </c>
      <c r="J454" s="565"/>
      <c r="K454" s="21"/>
    </row>
    <row r="455" spans="1:11" ht="19.5" x14ac:dyDescent="0.25">
      <c r="A455" s="58" t="s">
        <v>1</v>
      </c>
      <c r="B455" s="149">
        <v>1915.09</v>
      </c>
      <c r="C455" s="149">
        <v>1554.8</v>
      </c>
      <c r="D455" s="149">
        <f>C455/B455*100</f>
        <v>81.186784955276252</v>
      </c>
      <c r="E455" s="149">
        <v>1554.8</v>
      </c>
      <c r="F455" s="149">
        <f>E455/B455*100</f>
        <v>81.186784955276252</v>
      </c>
      <c r="G455" s="149">
        <v>1554.8</v>
      </c>
      <c r="H455" s="149">
        <f>G455/B455*100</f>
        <v>81.186784955276252</v>
      </c>
      <c r="I455" s="149">
        <f t="shared" si="17"/>
        <v>360.28999999999996</v>
      </c>
      <c r="J455" s="565"/>
      <c r="K455" s="21"/>
    </row>
    <row r="456" spans="1:11" x14ac:dyDescent="0.25">
      <c r="A456" s="60" t="s">
        <v>2</v>
      </c>
      <c r="B456" s="150">
        <v>0</v>
      </c>
      <c r="C456" s="150">
        <v>0</v>
      </c>
      <c r="D456" s="150">
        <v>0</v>
      </c>
      <c r="E456" s="150">
        <v>0</v>
      </c>
      <c r="F456" s="150">
        <v>0</v>
      </c>
      <c r="G456" s="150">
        <v>0</v>
      </c>
      <c r="H456" s="150">
        <v>0</v>
      </c>
      <c r="I456" s="150">
        <f t="shared" si="17"/>
        <v>0</v>
      </c>
      <c r="J456" s="565"/>
      <c r="K456" s="21"/>
    </row>
    <row r="457" spans="1:11" x14ac:dyDescent="0.25">
      <c r="A457" s="60" t="s">
        <v>3</v>
      </c>
      <c r="B457" s="150">
        <v>0</v>
      </c>
      <c r="C457" s="150">
        <v>0</v>
      </c>
      <c r="D457" s="150">
        <v>0</v>
      </c>
      <c r="E457" s="150">
        <v>0</v>
      </c>
      <c r="F457" s="150">
        <v>0</v>
      </c>
      <c r="G457" s="150">
        <v>0</v>
      </c>
      <c r="H457" s="150">
        <v>0</v>
      </c>
      <c r="I457" s="150">
        <f t="shared" si="17"/>
        <v>0</v>
      </c>
      <c r="J457" s="566"/>
      <c r="K457" s="21"/>
    </row>
    <row r="458" spans="1:11" ht="280.5" customHeight="1" x14ac:dyDescent="0.25">
      <c r="A458" s="153" t="s">
        <v>88</v>
      </c>
      <c r="B458" s="149">
        <f>SUM(B459:B462)</f>
        <v>36.655999999999999</v>
      </c>
      <c r="C458" s="149">
        <f>SUM(C459:C462)</f>
        <v>10.199999999999999</v>
      </c>
      <c r="D458" s="149">
        <f>C458/B458*100</f>
        <v>27.826276735050193</v>
      </c>
      <c r="E458" s="149">
        <f>SUM(E459:E462)</f>
        <v>10.199999999999999</v>
      </c>
      <c r="F458" s="149">
        <f>E458/B458*100</f>
        <v>27.826276735050193</v>
      </c>
      <c r="G458" s="149">
        <f>SUM(G459:G462)</f>
        <v>10.199999999999999</v>
      </c>
      <c r="H458" s="149">
        <f>G458/B458*100</f>
        <v>27.826276735050193</v>
      </c>
      <c r="I458" s="149">
        <f t="shared" si="17"/>
        <v>26.456</v>
      </c>
      <c r="J458" s="561" t="s">
        <v>204</v>
      </c>
      <c r="K458" s="31" t="s">
        <v>249</v>
      </c>
    </row>
    <row r="459" spans="1:11" ht="19.5" x14ac:dyDescent="0.25">
      <c r="A459" s="66" t="s">
        <v>5</v>
      </c>
      <c r="B459" s="149">
        <v>36.655999999999999</v>
      </c>
      <c r="C459" s="149">
        <v>10.199999999999999</v>
      </c>
      <c r="D459" s="149">
        <f>C459/B459*100</f>
        <v>27.826276735050193</v>
      </c>
      <c r="E459" s="149">
        <v>10.199999999999999</v>
      </c>
      <c r="F459" s="149">
        <f>E459/B459*100</f>
        <v>27.826276735050193</v>
      </c>
      <c r="G459" s="149">
        <v>10.199999999999999</v>
      </c>
      <c r="H459" s="149">
        <f>G459/B459*100</f>
        <v>27.826276735050193</v>
      </c>
      <c r="I459" s="149">
        <f t="shared" si="17"/>
        <v>26.456</v>
      </c>
      <c r="J459" s="562"/>
    </row>
    <row r="460" spans="1:11" ht="19.5" x14ac:dyDescent="0.25">
      <c r="A460" s="66" t="s">
        <v>1</v>
      </c>
      <c r="B460" s="149">
        <v>0</v>
      </c>
      <c r="C460" s="149">
        <v>0</v>
      </c>
      <c r="D460" s="149">
        <v>0</v>
      </c>
      <c r="E460" s="149">
        <v>0</v>
      </c>
      <c r="F460" s="149">
        <v>0</v>
      </c>
      <c r="G460" s="149">
        <v>0</v>
      </c>
      <c r="H460" s="149">
        <v>0</v>
      </c>
      <c r="I460" s="149">
        <f t="shared" si="17"/>
        <v>0</v>
      </c>
      <c r="J460" s="562"/>
    </row>
    <row r="461" spans="1:11" x14ac:dyDescent="0.25">
      <c r="A461" s="67" t="s">
        <v>2</v>
      </c>
      <c r="B461" s="150">
        <v>0</v>
      </c>
      <c r="C461" s="150">
        <v>0</v>
      </c>
      <c r="D461" s="150">
        <v>0</v>
      </c>
      <c r="E461" s="150">
        <v>0</v>
      </c>
      <c r="F461" s="150">
        <v>0</v>
      </c>
      <c r="G461" s="150">
        <v>0</v>
      </c>
      <c r="H461" s="150">
        <v>0</v>
      </c>
      <c r="I461" s="150">
        <f t="shared" si="17"/>
        <v>0</v>
      </c>
      <c r="J461" s="562"/>
    </row>
    <row r="462" spans="1:11" x14ac:dyDescent="0.25">
      <c r="A462" s="67" t="s">
        <v>3</v>
      </c>
      <c r="B462" s="150">
        <v>0</v>
      </c>
      <c r="C462" s="150">
        <v>0</v>
      </c>
      <c r="D462" s="150">
        <v>0</v>
      </c>
      <c r="E462" s="150">
        <v>0</v>
      </c>
      <c r="F462" s="150">
        <v>0</v>
      </c>
      <c r="G462" s="150">
        <v>0</v>
      </c>
      <c r="H462" s="150">
        <v>0</v>
      </c>
      <c r="I462" s="150">
        <f t="shared" si="17"/>
        <v>0</v>
      </c>
      <c r="J462" s="563"/>
    </row>
    <row r="463" spans="1:11" s="29" customFormat="1" x14ac:dyDescent="0.25">
      <c r="A463" s="531" t="s">
        <v>244</v>
      </c>
      <c r="B463" s="532"/>
      <c r="C463" s="532"/>
      <c r="D463" s="532"/>
      <c r="E463" s="532"/>
      <c r="F463" s="532"/>
      <c r="G463" s="532"/>
      <c r="H463" s="532"/>
      <c r="I463" s="532"/>
      <c r="J463" s="533"/>
    </row>
    <row r="464" spans="1:11" x14ac:dyDescent="0.25">
      <c r="A464" s="384" t="s">
        <v>103</v>
      </c>
      <c r="B464" s="385"/>
      <c r="C464" s="385"/>
      <c r="D464" s="385"/>
      <c r="E464" s="385"/>
      <c r="F464" s="385"/>
      <c r="G464" s="385"/>
      <c r="H464" s="385"/>
      <c r="I464" s="385"/>
      <c r="J464" s="386"/>
    </row>
    <row r="465" spans="1:10" x14ac:dyDescent="0.25">
      <c r="A465" s="474" t="s">
        <v>153</v>
      </c>
      <c r="B465" s="475"/>
      <c r="C465" s="475"/>
      <c r="D465" s="475"/>
      <c r="E465" s="475"/>
      <c r="F465" s="475"/>
      <c r="G465" s="475"/>
      <c r="H465" s="475"/>
      <c r="I465" s="475"/>
      <c r="J465" s="490"/>
    </row>
    <row r="466" spans="1:10" x14ac:dyDescent="0.25">
      <c r="A466" s="471" t="s">
        <v>267</v>
      </c>
      <c r="B466" s="472"/>
      <c r="C466" s="472"/>
      <c r="D466" s="472"/>
      <c r="E466" s="472"/>
      <c r="F466" s="472"/>
      <c r="G466" s="472"/>
      <c r="H466" s="472"/>
      <c r="I466" s="472"/>
      <c r="J466" s="473"/>
    </row>
    <row r="467" spans="1:10" x14ac:dyDescent="0.25">
      <c r="A467" s="506" t="s">
        <v>35</v>
      </c>
      <c r="B467" s="507"/>
      <c r="C467" s="507"/>
      <c r="D467" s="507"/>
      <c r="E467" s="507"/>
      <c r="F467" s="507"/>
      <c r="G467" s="507"/>
      <c r="H467" s="507"/>
      <c r="I467" s="507"/>
      <c r="J467" s="508"/>
    </row>
    <row r="468" spans="1:10" ht="93.75" x14ac:dyDescent="0.25">
      <c r="A468" s="153" t="s">
        <v>172</v>
      </c>
      <c r="B468" s="149">
        <f>SUM(B469:B472)</f>
        <v>35457</v>
      </c>
      <c r="C468" s="149">
        <f>SUM(C469:C472)</f>
        <v>27387.699999999997</v>
      </c>
      <c r="D468" s="149">
        <f>C468/B468*100</f>
        <v>77.242011450489315</v>
      </c>
      <c r="E468" s="149">
        <f>SUM(E469:E472)</f>
        <v>27088.399999999998</v>
      </c>
      <c r="F468" s="149">
        <f>E468/B468*100</f>
        <v>76.397890402459311</v>
      </c>
      <c r="G468" s="149">
        <f>SUM(G469:G472)</f>
        <v>26726.5</v>
      </c>
      <c r="H468" s="149">
        <f>G468/B468*100</f>
        <v>75.377217474687654</v>
      </c>
      <c r="I468" s="149">
        <f>B468-G468</f>
        <v>8730.5</v>
      </c>
      <c r="J468" s="558" t="s">
        <v>205</v>
      </c>
    </row>
    <row r="469" spans="1:10" ht="19.5" x14ac:dyDescent="0.25">
      <c r="A469" s="66" t="s">
        <v>0</v>
      </c>
      <c r="B469" s="149">
        <v>0</v>
      </c>
      <c r="C469" s="149">
        <v>0</v>
      </c>
      <c r="D469" s="149">
        <v>0</v>
      </c>
      <c r="E469" s="149">
        <v>0</v>
      </c>
      <c r="F469" s="149">
        <v>0</v>
      </c>
      <c r="G469" s="149">
        <v>0</v>
      </c>
      <c r="H469" s="149">
        <v>0</v>
      </c>
      <c r="I469" s="149">
        <f>B469-G469</f>
        <v>0</v>
      </c>
      <c r="J469" s="559"/>
    </row>
    <row r="470" spans="1:10" ht="19.5" x14ac:dyDescent="0.25">
      <c r="A470" s="66" t="s">
        <v>1</v>
      </c>
      <c r="B470" s="150">
        <v>33329.599999999999</v>
      </c>
      <c r="C470" s="149">
        <v>25463.1</v>
      </c>
      <c r="D470" s="149">
        <f>C470/B470*100</f>
        <v>76.397856559934709</v>
      </c>
      <c r="E470" s="149">
        <v>25463.1</v>
      </c>
      <c r="F470" s="149">
        <f>E470/B470*100</f>
        <v>76.397856559934709</v>
      </c>
      <c r="G470" s="149">
        <v>25122.9</v>
      </c>
      <c r="H470" s="149">
        <f>G470/B470*100</f>
        <v>75.37714223993089</v>
      </c>
      <c r="I470" s="149">
        <f>B470-G470</f>
        <v>8206.6999999999971</v>
      </c>
      <c r="J470" s="559"/>
    </row>
    <row r="471" spans="1:10" x14ac:dyDescent="0.25">
      <c r="A471" s="67" t="s">
        <v>2</v>
      </c>
      <c r="B471" s="150">
        <v>2127.4</v>
      </c>
      <c r="C471" s="150">
        <v>1924.6</v>
      </c>
      <c r="D471" s="150">
        <f>C471/B471*100</f>
        <v>90.467237002914345</v>
      </c>
      <c r="E471" s="150">
        <v>1625.3</v>
      </c>
      <c r="F471" s="150">
        <f>E471/B471*100</f>
        <v>76.398420607314094</v>
      </c>
      <c r="G471" s="150">
        <v>1603.6</v>
      </c>
      <c r="H471" s="150">
        <f>G471/B471*100</f>
        <v>75.378396164332045</v>
      </c>
      <c r="I471" s="150">
        <f>B471-G471</f>
        <v>523.80000000000018</v>
      </c>
      <c r="J471" s="559"/>
    </row>
    <row r="472" spans="1:10" x14ac:dyDescent="0.25">
      <c r="A472" s="67" t="s">
        <v>3</v>
      </c>
      <c r="B472" s="150">
        <v>0</v>
      </c>
      <c r="C472" s="149">
        <v>0</v>
      </c>
      <c r="D472" s="150">
        <v>0</v>
      </c>
      <c r="E472" s="150">
        <v>0</v>
      </c>
      <c r="F472" s="150">
        <v>0</v>
      </c>
      <c r="G472" s="150">
        <v>0</v>
      </c>
      <c r="H472" s="150">
        <v>0</v>
      </c>
      <c r="I472" s="150">
        <f>B472-G472</f>
        <v>0</v>
      </c>
      <c r="J472" s="560"/>
    </row>
    <row r="473" spans="1:10" s="29" customFormat="1" x14ac:dyDescent="0.25">
      <c r="A473" s="531" t="s">
        <v>244</v>
      </c>
      <c r="B473" s="532"/>
      <c r="C473" s="532"/>
      <c r="D473" s="532"/>
      <c r="E473" s="532"/>
      <c r="F473" s="532"/>
      <c r="G473" s="532"/>
      <c r="H473" s="532"/>
      <c r="I473" s="532"/>
      <c r="J473" s="533"/>
    </row>
    <row r="474" spans="1:10" x14ac:dyDescent="0.25">
      <c r="A474" s="552" t="s">
        <v>173</v>
      </c>
      <c r="B474" s="553"/>
      <c r="C474" s="553"/>
      <c r="D474" s="553"/>
      <c r="E474" s="553"/>
      <c r="F474" s="553"/>
      <c r="G474" s="553"/>
      <c r="H474" s="553"/>
      <c r="I474" s="553"/>
      <c r="J474" s="554"/>
    </row>
    <row r="475" spans="1:10" x14ac:dyDescent="0.25">
      <c r="A475" s="474" t="s">
        <v>153</v>
      </c>
      <c r="B475" s="475"/>
      <c r="C475" s="475"/>
      <c r="D475" s="475"/>
      <c r="E475" s="475"/>
      <c r="F475" s="475"/>
      <c r="G475" s="475"/>
      <c r="H475" s="475"/>
      <c r="I475" s="475"/>
      <c r="J475" s="490"/>
    </row>
    <row r="476" spans="1:10" s="8" customFormat="1" x14ac:dyDescent="0.25">
      <c r="A476" s="471" t="s">
        <v>102</v>
      </c>
      <c r="B476" s="472"/>
      <c r="C476" s="472"/>
      <c r="D476" s="472"/>
      <c r="E476" s="472"/>
      <c r="F476" s="472"/>
      <c r="G476" s="472"/>
      <c r="H476" s="472"/>
      <c r="I476" s="472"/>
      <c r="J476" s="473"/>
    </row>
    <row r="477" spans="1:10" s="1" customFormat="1" x14ac:dyDescent="0.25">
      <c r="A477" s="476" t="s">
        <v>35</v>
      </c>
      <c r="B477" s="477"/>
      <c r="C477" s="477"/>
      <c r="D477" s="477"/>
      <c r="E477" s="477"/>
      <c r="F477" s="477"/>
      <c r="G477" s="477"/>
      <c r="H477" s="477"/>
      <c r="I477" s="477"/>
      <c r="J477" s="486"/>
    </row>
    <row r="478" spans="1:10" ht="64.5" customHeight="1" x14ac:dyDescent="0.25">
      <c r="A478" s="153" t="s">
        <v>174</v>
      </c>
      <c r="B478" s="149">
        <f>SUM(B479:B482)</f>
        <v>0</v>
      </c>
      <c r="C478" s="149">
        <f>SUM(C479:C482)</f>
        <v>0</v>
      </c>
      <c r="D478" s="149">
        <v>0</v>
      </c>
      <c r="E478" s="149">
        <f>SUM(E479:E482)</f>
        <v>0</v>
      </c>
      <c r="F478" s="149">
        <v>0</v>
      </c>
      <c r="G478" s="149">
        <f>SUM(G479:G482)</f>
        <v>0</v>
      </c>
      <c r="H478" s="149">
        <v>0</v>
      </c>
      <c r="I478" s="149">
        <f>B478-G478</f>
        <v>0</v>
      </c>
      <c r="J478" s="555"/>
    </row>
    <row r="479" spans="1:10" ht="19.5" x14ac:dyDescent="0.25">
      <c r="A479" s="58" t="s">
        <v>0</v>
      </c>
      <c r="B479" s="149">
        <v>0</v>
      </c>
      <c r="C479" s="149">
        <v>0</v>
      </c>
      <c r="D479" s="149">
        <v>0</v>
      </c>
      <c r="E479" s="149">
        <v>0</v>
      </c>
      <c r="F479" s="149">
        <v>0</v>
      </c>
      <c r="G479" s="149">
        <v>0</v>
      </c>
      <c r="H479" s="149">
        <v>0</v>
      </c>
      <c r="I479" s="149">
        <f>B479-G479</f>
        <v>0</v>
      </c>
      <c r="J479" s="556"/>
    </row>
    <row r="480" spans="1:10" ht="19.5" x14ac:dyDescent="0.25">
      <c r="A480" s="58" t="s">
        <v>1</v>
      </c>
      <c r="B480" s="149">
        <v>0</v>
      </c>
      <c r="C480" s="149">
        <v>0</v>
      </c>
      <c r="D480" s="149">
        <v>0</v>
      </c>
      <c r="E480" s="149">
        <v>0</v>
      </c>
      <c r="F480" s="149">
        <v>0</v>
      </c>
      <c r="G480" s="149">
        <v>0</v>
      </c>
      <c r="H480" s="149">
        <v>0</v>
      </c>
      <c r="I480" s="149">
        <f>B480-G480</f>
        <v>0</v>
      </c>
      <c r="J480" s="556"/>
    </row>
    <row r="481" spans="1:10" x14ac:dyDescent="0.25">
      <c r="A481" s="60" t="s">
        <v>2</v>
      </c>
      <c r="B481" s="150">
        <v>0</v>
      </c>
      <c r="C481" s="150">
        <v>0</v>
      </c>
      <c r="D481" s="150">
        <v>0</v>
      </c>
      <c r="E481" s="150">
        <v>0</v>
      </c>
      <c r="F481" s="150">
        <v>0</v>
      </c>
      <c r="G481" s="150">
        <v>0</v>
      </c>
      <c r="H481" s="150">
        <v>0</v>
      </c>
      <c r="I481" s="150">
        <f>B481-G481</f>
        <v>0</v>
      </c>
      <c r="J481" s="556"/>
    </row>
    <row r="482" spans="1:10" x14ac:dyDescent="0.25">
      <c r="A482" s="60" t="s">
        <v>3</v>
      </c>
      <c r="B482" s="150">
        <v>0</v>
      </c>
      <c r="C482" s="150">
        <v>0</v>
      </c>
      <c r="D482" s="150">
        <v>0</v>
      </c>
      <c r="E482" s="150">
        <v>0</v>
      </c>
      <c r="F482" s="150">
        <v>0</v>
      </c>
      <c r="G482" s="150">
        <v>0</v>
      </c>
      <c r="H482" s="150">
        <v>0</v>
      </c>
      <c r="I482" s="150">
        <f>B482-G482</f>
        <v>0</v>
      </c>
      <c r="J482" s="557"/>
    </row>
  </sheetData>
  <mergeCells count="247">
    <mergeCell ref="A30:J30"/>
    <mergeCell ref="A31:J31"/>
    <mergeCell ref="A28:J28"/>
    <mergeCell ref="A29:J29"/>
    <mergeCell ref="F5:F6"/>
    <mergeCell ref="J5:J6"/>
    <mergeCell ref="K5:K6"/>
    <mergeCell ref="J8:J24"/>
    <mergeCell ref="B11:F11"/>
    <mergeCell ref="H11:I11"/>
    <mergeCell ref="G5:G6"/>
    <mergeCell ref="H5:H6"/>
    <mergeCell ref="I5:I6"/>
    <mergeCell ref="A25:J25"/>
    <mergeCell ref="A26:J26"/>
    <mergeCell ref="A27:J27"/>
    <mergeCell ref="A2:J2"/>
    <mergeCell ref="A5:A6"/>
    <mergeCell ref="B5:B6"/>
    <mergeCell ref="C5:C6"/>
    <mergeCell ref="D5:D6"/>
    <mergeCell ref="E5:E6"/>
    <mergeCell ref="L68:L71"/>
    <mergeCell ref="A73:J73"/>
    <mergeCell ref="A60:J60"/>
    <mergeCell ref="A61:J61"/>
    <mergeCell ref="A62:J62"/>
    <mergeCell ref="A63:J63"/>
    <mergeCell ref="A64:J64"/>
    <mergeCell ref="K32:K36"/>
    <mergeCell ref="A37:J37"/>
    <mergeCell ref="A38:J38"/>
    <mergeCell ref="A39:J39"/>
    <mergeCell ref="J32:J36"/>
    <mergeCell ref="J68:J72"/>
    <mergeCell ref="K68:K71"/>
    <mergeCell ref="A41:J41"/>
    <mergeCell ref="A42:J42"/>
    <mergeCell ref="A43:J43"/>
    <mergeCell ref="J44:J48"/>
    <mergeCell ref="J50:J54"/>
    <mergeCell ref="J55:J59"/>
    <mergeCell ref="A65:J65"/>
    <mergeCell ref="A66:J66"/>
    <mergeCell ref="A67:J67"/>
    <mergeCell ref="A40:J40"/>
    <mergeCell ref="A74:J74"/>
    <mergeCell ref="A75:J75"/>
    <mergeCell ref="A76:J76"/>
    <mergeCell ref="A77:J77"/>
    <mergeCell ref="A78:J78"/>
    <mergeCell ref="A79:J79"/>
    <mergeCell ref="A80:J80"/>
    <mergeCell ref="A81:J81"/>
    <mergeCell ref="A82:J82"/>
    <mergeCell ref="A89:J89"/>
    <mergeCell ref="A90:J90"/>
    <mergeCell ref="J91:J95"/>
    <mergeCell ref="A96:J96"/>
    <mergeCell ref="A97:J97"/>
    <mergeCell ref="A98:J98"/>
    <mergeCell ref="A127:J127"/>
    <mergeCell ref="K83:K86"/>
    <mergeCell ref="A88:J88"/>
    <mergeCell ref="J83:J87"/>
    <mergeCell ref="A137:J137"/>
    <mergeCell ref="A138:J138"/>
    <mergeCell ref="M172:M175"/>
    <mergeCell ref="A128:J128"/>
    <mergeCell ref="A99:J99"/>
    <mergeCell ref="J100:J104"/>
    <mergeCell ref="K100:K104"/>
    <mergeCell ref="A105:J105"/>
    <mergeCell ref="A139:J139"/>
    <mergeCell ref="A140:J140"/>
    <mergeCell ref="A135:J135"/>
    <mergeCell ref="A136:J136"/>
    <mergeCell ref="A116:J116"/>
    <mergeCell ref="A117:J117"/>
    <mergeCell ref="A118:J118"/>
    <mergeCell ref="A119:J119"/>
    <mergeCell ref="A120:J120"/>
    <mergeCell ref="J121:J125"/>
    <mergeCell ref="A129:J129"/>
    <mergeCell ref="J130:J134"/>
    <mergeCell ref="J106:J110"/>
    <mergeCell ref="J111:J115"/>
    <mergeCell ref="A170:J170"/>
    <mergeCell ref="K172:K175"/>
    <mergeCell ref="L172:L175"/>
    <mergeCell ref="A153:J153"/>
    <mergeCell ref="A154:J154"/>
    <mergeCell ref="A141:J141"/>
    <mergeCell ref="J142:J146"/>
    <mergeCell ref="A147:J147"/>
    <mergeCell ref="J148:J152"/>
    <mergeCell ref="J192:J196"/>
    <mergeCell ref="J197:J201"/>
    <mergeCell ref="A155:J155"/>
    <mergeCell ref="A156:J156"/>
    <mergeCell ref="A171:J171"/>
    <mergeCell ref="J172:J176"/>
    <mergeCell ref="A177:J177"/>
    <mergeCell ref="J157:J161"/>
    <mergeCell ref="J162:J166"/>
    <mergeCell ref="A167:J167"/>
    <mergeCell ref="A168:J168"/>
    <mergeCell ref="A169:J169"/>
    <mergeCell ref="A208:J208"/>
    <mergeCell ref="A209:J209"/>
    <mergeCell ref="A178:J178"/>
    <mergeCell ref="A179:J179"/>
    <mergeCell ref="A180:J180"/>
    <mergeCell ref="A181:J181"/>
    <mergeCell ref="J182:J186"/>
    <mergeCell ref="J187:J191"/>
    <mergeCell ref="J202:J206"/>
    <mergeCell ref="A207:J207"/>
    <mergeCell ref="A226:J226"/>
    <mergeCell ref="A227:J227"/>
    <mergeCell ref="A218:J218"/>
    <mergeCell ref="A219:J219"/>
    <mergeCell ref="A220:J220"/>
    <mergeCell ref="J221:J225"/>
    <mergeCell ref="A210:J210"/>
    <mergeCell ref="A211:J211"/>
    <mergeCell ref="A236:J236"/>
    <mergeCell ref="J212:J216"/>
    <mergeCell ref="A217:J217"/>
    <mergeCell ref="A237:J237"/>
    <mergeCell ref="A238:J238"/>
    <mergeCell ref="A239:J239"/>
    <mergeCell ref="A246:J246"/>
    <mergeCell ref="A247:J247"/>
    <mergeCell ref="A276:J276"/>
    <mergeCell ref="A277:J277"/>
    <mergeCell ref="A228:J228"/>
    <mergeCell ref="A229:J229"/>
    <mergeCell ref="A240:J240"/>
    <mergeCell ref="J241:J245"/>
    <mergeCell ref="A248:J248"/>
    <mergeCell ref="A249:J249"/>
    <mergeCell ref="A230:J230"/>
    <mergeCell ref="J231:J235"/>
    <mergeCell ref="A284:J284"/>
    <mergeCell ref="A285:J285"/>
    <mergeCell ref="A250:J250"/>
    <mergeCell ref="J251:J255"/>
    <mergeCell ref="J256:J260"/>
    <mergeCell ref="J261:J265"/>
    <mergeCell ref="J266:J270"/>
    <mergeCell ref="J271:J275"/>
    <mergeCell ref="A278:J278"/>
    <mergeCell ref="J279:J283"/>
    <mergeCell ref="A302:J302"/>
    <mergeCell ref="A303:J303"/>
    <mergeCell ref="A294:J294"/>
    <mergeCell ref="J295:J299"/>
    <mergeCell ref="A300:J300"/>
    <mergeCell ref="A301:J301"/>
    <mergeCell ref="A286:J286"/>
    <mergeCell ref="J287:J291"/>
    <mergeCell ref="J320:J324"/>
    <mergeCell ref="A292:J292"/>
    <mergeCell ref="A293:J293"/>
    <mergeCell ref="A325:J325"/>
    <mergeCell ref="A326:J326"/>
    <mergeCell ref="A327:J327"/>
    <mergeCell ref="J330:J334"/>
    <mergeCell ref="A335:J335"/>
    <mergeCell ref="A348:J348"/>
    <mergeCell ref="A349:J349"/>
    <mergeCell ref="A304:J304"/>
    <mergeCell ref="J305:J309"/>
    <mergeCell ref="A328:J328"/>
    <mergeCell ref="A329:J329"/>
    <mergeCell ref="A336:J336"/>
    <mergeCell ref="A337:J337"/>
    <mergeCell ref="J310:J314"/>
    <mergeCell ref="J315:J319"/>
    <mergeCell ref="A356:J356"/>
    <mergeCell ref="A357:J357"/>
    <mergeCell ref="A338:J338"/>
    <mergeCell ref="A339:J339"/>
    <mergeCell ref="J340:J344"/>
    <mergeCell ref="A345:J345"/>
    <mergeCell ref="A346:J346"/>
    <mergeCell ref="A347:J347"/>
    <mergeCell ref="J350:J354"/>
    <mergeCell ref="A355:J355"/>
    <mergeCell ref="J370:J374"/>
    <mergeCell ref="J375:J379"/>
    <mergeCell ref="A366:J366"/>
    <mergeCell ref="A367:J367"/>
    <mergeCell ref="A368:J368"/>
    <mergeCell ref="A369:J369"/>
    <mergeCell ref="A358:J358"/>
    <mergeCell ref="A359:J359"/>
    <mergeCell ref="A384:J384"/>
    <mergeCell ref="J360:J364"/>
    <mergeCell ref="A365:J365"/>
    <mergeCell ref="A380:J380"/>
    <mergeCell ref="A381:J381"/>
    <mergeCell ref="A392:J392"/>
    <mergeCell ref="A393:J393"/>
    <mergeCell ref="A400:J400"/>
    <mergeCell ref="A401:J401"/>
    <mergeCell ref="A382:J382"/>
    <mergeCell ref="A383:J383"/>
    <mergeCell ref="A402:J402"/>
    <mergeCell ref="A432:J432"/>
    <mergeCell ref="A433:J433"/>
    <mergeCell ref="J422:J426"/>
    <mergeCell ref="J427:J431"/>
    <mergeCell ref="J385:J389"/>
    <mergeCell ref="A390:J390"/>
    <mergeCell ref="A391:J391"/>
    <mergeCell ref="J394:J398"/>
    <mergeCell ref="A399:J399"/>
    <mergeCell ref="A420:J420"/>
    <mergeCell ref="A421:J421"/>
    <mergeCell ref="A403:J403"/>
    <mergeCell ref="J404:J408"/>
    <mergeCell ref="J409:J413"/>
    <mergeCell ref="J414:J418"/>
    <mergeCell ref="A419:J419"/>
    <mergeCell ref="A450:J450"/>
    <mergeCell ref="A451:J451"/>
    <mergeCell ref="A452:J452"/>
    <mergeCell ref="A476:J476"/>
    <mergeCell ref="J453:J457"/>
    <mergeCell ref="A434:J434"/>
    <mergeCell ref="J435:J439"/>
    <mergeCell ref="J440:J444"/>
    <mergeCell ref="J445:J449"/>
    <mergeCell ref="A477:J477"/>
    <mergeCell ref="J478:J482"/>
    <mergeCell ref="A466:J466"/>
    <mergeCell ref="A467:J467"/>
    <mergeCell ref="J468:J472"/>
    <mergeCell ref="A473:J473"/>
    <mergeCell ref="A474:J474"/>
    <mergeCell ref="A475:J475"/>
    <mergeCell ref="J458:J462"/>
    <mergeCell ref="A463:J463"/>
    <mergeCell ref="A464:J464"/>
    <mergeCell ref="A465:J465"/>
  </mergeCells>
  <phoneticPr fontId="62" type="noConversion"/>
  <printOptions horizontalCentered="1"/>
  <pageMargins left="0.19685039370078741" right="0.19685039370078741" top="0.78740157480314965" bottom="0.19685039370078741" header="0" footer="0"/>
  <pageSetup paperSize="9" scale="4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487"/>
  <sheetViews>
    <sheetView view="pageBreakPreview" zoomScale="85" zoomScaleNormal="85" zoomScaleSheetLayoutView="85" workbookViewId="0">
      <pane xSplit="1" ySplit="7" topLeftCell="B8" activePane="bottomRight" state="frozen"/>
      <selection pane="topRight" activeCell="B1" sqref="B1"/>
      <selection pane="bottomLeft" activeCell="A9" sqref="A9"/>
      <selection pane="bottomRight" activeCell="B8" sqref="B8"/>
    </sheetView>
  </sheetViews>
  <sheetFormatPr defaultRowHeight="18.75" x14ac:dyDescent="0.3"/>
  <cols>
    <col min="1" max="1" width="46.7109375" style="56" customWidth="1"/>
    <col min="2" max="2" width="21.42578125" style="81" customWidth="1"/>
    <col min="3" max="3" width="18" style="81" customWidth="1"/>
    <col min="4" max="9" width="21.42578125" style="81" customWidth="1"/>
    <col min="10" max="10" width="101.42578125" style="129" customWidth="1"/>
    <col min="11" max="11" width="37.5703125" style="2" customWidth="1"/>
    <col min="12" max="12" width="24.5703125" style="2" customWidth="1"/>
    <col min="13" max="16384" width="9.140625" style="2"/>
  </cols>
  <sheetData>
    <row r="2" spans="1:12" s="3" customFormat="1" ht="22.5" x14ac:dyDescent="0.35">
      <c r="A2" s="465" t="s">
        <v>307</v>
      </c>
      <c r="B2" s="465"/>
      <c r="C2" s="465"/>
      <c r="D2" s="465"/>
      <c r="E2" s="465"/>
      <c r="F2" s="465"/>
      <c r="G2" s="465"/>
      <c r="H2" s="465"/>
      <c r="I2" s="465"/>
      <c r="J2" s="465"/>
      <c r="K2" s="11"/>
    </row>
    <row r="3" spans="1:12" s="3" customFormat="1" ht="21" x14ac:dyDescent="0.35">
      <c r="A3" s="55"/>
      <c r="B3" s="82"/>
      <c r="C3" s="82"/>
      <c r="D3" s="82"/>
      <c r="E3" s="82"/>
      <c r="F3" s="82"/>
      <c r="G3" s="82"/>
      <c r="H3" s="82"/>
      <c r="I3" s="82"/>
      <c r="J3" s="124"/>
      <c r="K3" s="11"/>
    </row>
    <row r="4" spans="1:12" s="115" customFormat="1" ht="23.25" x14ac:dyDescent="0.35">
      <c r="A4" s="111"/>
      <c r="B4" s="112"/>
      <c r="C4" s="112"/>
      <c r="D4" s="112"/>
      <c r="E4" s="112"/>
      <c r="F4" s="112"/>
      <c r="G4" s="112"/>
      <c r="H4" s="112"/>
      <c r="I4" s="112"/>
      <c r="J4" s="125" t="s">
        <v>6</v>
      </c>
      <c r="K4" s="113" t="s">
        <v>140</v>
      </c>
      <c r="L4" s="114" t="s">
        <v>9</v>
      </c>
    </row>
    <row r="5" spans="1:12" ht="67.5" customHeight="1" x14ac:dyDescent="0.25">
      <c r="A5" s="466" t="s">
        <v>89</v>
      </c>
      <c r="B5" s="588" t="s">
        <v>221</v>
      </c>
      <c r="C5" s="588" t="s">
        <v>4</v>
      </c>
      <c r="D5" s="588" t="s">
        <v>92</v>
      </c>
      <c r="E5" s="588" t="s">
        <v>23</v>
      </c>
      <c r="F5" s="588" t="s">
        <v>93</v>
      </c>
      <c r="G5" s="588" t="s">
        <v>24</v>
      </c>
      <c r="H5" s="588" t="s">
        <v>94</v>
      </c>
      <c r="I5" s="588" t="s">
        <v>25</v>
      </c>
      <c r="J5" s="594" t="s">
        <v>7</v>
      </c>
      <c r="K5" s="596" t="s">
        <v>220</v>
      </c>
      <c r="L5" s="51" t="s">
        <v>90</v>
      </c>
    </row>
    <row r="6" spans="1:12" ht="45.75" customHeight="1" x14ac:dyDescent="0.25">
      <c r="A6" s="467"/>
      <c r="B6" s="589"/>
      <c r="C6" s="589"/>
      <c r="D6" s="589"/>
      <c r="E6" s="589"/>
      <c r="F6" s="589"/>
      <c r="G6" s="589"/>
      <c r="H6" s="589"/>
      <c r="I6" s="589"/>
      <c r="J6" s="595"/>
      <c r="K6" s="596"/>
      <c r="L6" s="88" t="s">
        <v>91</v>
      </c>
    </row>
    <row r="7" spans="1:12" s="87" customFormat="1" x14ac:dyDescent="0.25">
      <c r="A7" s="85">
        <v>1</v>
      </c>
      <c r="B7" s="86">
        <v>2</v>
      </c>
      <c r="C7" s="86">
        <v>3</v>
      </c>
      <c r="D7" s="86">
        <v>4</v>
      </c>
      <c r="E7" s="86">
        <v>5</v>
      </c>
      <c r="F7" s="86">
        <v>6</v>
      </c>
      <c r="G7" s="86">
        <v>7</v>
      </c>
      <c r="H7" s="86">
        <v>8</v>
      </c>
      <c r="I7" s="86">
        <v>9</v>
      </c>
      <c r="J7" s="126">
        <v>10</v>
      </c>
      <c r="K7" s="123">
        <f>B9+B10</f>
        <v>6402288.1630000006</v>
      </c>
    </row>
    <row r="8" spans="1:12" s="8" customFormat="1" x14ac:dyDescent="0.25">
      <c r="A8" s="102" t="s">
        <v>251</v>
      </c>
      <c r="B8" s="59">
        <f>SUM(B9:B13)</f>
        <v>6683568.9630000005</v>
      </c>
      <c r="C8" s="59">
        <f>SUM(C9:C13)</f>
        <v>3748287.0359299998</v>
      </c>
      <c r="D8" s="59">
        <f>C8/B8*100</f>
        <v>56.082118052202098</v>
      </c>
      <c r="E8" s="59">
        <f>SUM(E9:E13)</f>
        <v>3730464.1359299999</v>
      </c>
      <c r="F8" s="59">
        <f>E8/B8*100</f>
        <v>55.815450645930589</v>
      </c>
      <c r="G8" s="59">
        <f>SUM(G9:G13)</f>
        <v>3443524.5359300002</v>
      </c>
      <c r="H8" s="59">
        <f>(G8-G11)/B8*100</f>
        <v>51.522241410139245</v>
      </c>
      <c r="I8" s="59">
        <f>B8-G8</f>
        <v>3240044.4270700002</v>
      </c>
      <c r="J8" s="568"/>
    </row>
    <row r="9" spans="1:12" s="9" customFormat="1" ht="19.5" x14ac:dyDescent="0.25">
      <c r="A9" s="74" t="s">
        <v>5</v>
      </c>
      <c r="B9" s="59">
        <f>B16+B21+B26</f>
        <v>709834.85600000003</v>
      </c>
      <c r="C9" s="59">
        <f>C16+C21+C26</f>
        <v>536804.9</v>
      </c>
      <c r="D9" s="59">
        <f>C9/B9*100</f>
        <v>75.623913852999067</v>
      </c>
      <c r="E9" s="59">
        <f>E16+E21+E26</f>
        <v>537804.9</v>
      </c>
      <c r="F9" s="59">
        <f>E9/B9*100</f>
        <v>75.764791691209936</v>
      </c>
      <c r="G9" s="59">
        <f>G16+G21+G26</f>
        <v>536804.9</v>
      </c>
      <c r="H9" s="59">
        <f>G9/B9*100</f>
        <v>75.623913852999067</v>
      </c>
      <c r="I9" s="59">
        <f>B9-G9</f>
        <v>173029.95600000001</v>
      </c>
      <c r="J9" s="569"/>
      <c r="K9" s="9" t="s">
        <v>108</v>
      </c>
    </row>
    <row r="10" spans="1:12" s="9" customFormat="1" ht="19.5" x14ac:dyDescent="0.25">
      <c r="A10" s="74" t="s">
        <v>1</v>
      </c>
      <c r="B10" s="59">
        <f>B17+B22+B27</f>
        <v>5692453.307000001</v>
      </c>
      <c r="C10" s="59">
        <f>C17+C22+C27</f>
        <v>3079653.8669499997</v>
      </c>
      <c r="D10" s="59">
        <f>C10/B10*100</f>
        <v>54.100643445998131</v>
      </c>
      <c r="E10" s="59">
        <f>E17+E22+E27</f>
        <v>3062602.4669499998</v>
      </c>
      <c r="F10" s="59">
        <f>E10/B10*100</f>
        <v>53.801099486998382</v>
      </c>
      <c r="G10" s="59">
        <f>G17+G22+G27</f>
        <v>2789045.8669500002</v>
      </c>
      <c r="H10" s="59">
        <f>G10/B10*100</f>
        <v>48.995498364831818</v>
      </c>
      <c r="I10" s="59">
        <f>B10-G10</f>
        <v>2903407.4400500008</v>
      </c>
      <c r="J10" s="569"/>
      <c r="K10" s="9" t="s">
        <v>109</v>
      </c>
    </row>
    <row r="11" spans="1:12" s="9" customFormat="1" hidden="1" x14ac:dyDescent="0.25">
      <c r="A11" s="116" t="s">
        <v>110</v>
      </c>
      <c r="B11" s="441"/>
      <c r="C11" s="442"/>
      <c r="D11" s="442"/>
      <c r="E11" s="442"/>
      <c r="F11" s="443"/>
      <c r="G11" s="57"/>
      <c r="H11" s="441"/>
      <c r="I11" s="443"/>
      <c r="J11" s="569"/>
    </row>
    <row r="12" spans="1:12" s="8" customFormat="1" x14ac:dyDescent="0.25">
      <c r="A12" s="117" t="s">
        <v>2</v>
      </c>
      <c r="B12" s="57">
        <f>B18+B23+B28</f>
        <v>218272.6</v>
      </c>
      <c r="C12" s="57">
        <f t="shared" ref="C12:G13" si="0">C18+C23</f>
        <v>83889.168980000002</v>
      </c>
      <c r="D12" s="57">
        <f>C12/B12*100</f>
        <v>38.433211030610352</v>
      </c>
      <c r="E12" s="57">
        <f t="shared" si="0"/>
        <v>82117.668980000002</v>
      </c>
      <c r="F12" s="57">
        <f>E12/B12*100</f>
        <v>37.62161122376331</v>
      </c>
      <c r="G12" s="57">
        <f t="shared" si="0"/>
        <v>69734.668980000002</v>
      </c>
      <c r="H12" s="57">
        <f>G12/B12*100</f>
        <v>31.948430073220369</v>
      </c>
      <c r="I12" s="57">
        <f>B12-G12</f>
        <v>148537.93102000002</v>
      </c>
      <c r="J12" s="569"/>
    </row>
    <row r="13" spans="1:12" s="8" customFormat="1" x14ac:dyDescent="0.25">
      <c r="A13" s="117" t="s">
        <v>3</v>
      </c>
      <c r="B13" s="57">
        <f>B19+B24+B29</f>
        <v>63008.2</v>
      </c>
      <c r="C13" s="57">
        <f t="shared" si="0"/>
        <v>47939.1</v>
      </c>
      <c r="D13" s="57">
        <f>C13/B13*100</f>
        <v>76.08390653914887</v>
      </c>
      <c r="E13" s="57">
        <f t="shared" si="0"/>
        <v>47939.1</v>
      </c>
      <c r="F13" s="57">
        <f>E13/B13*100</f>
        <v>76.08390653914887</v>
      </c>
      <c r="G13" s="57">
        <f t="shared" si="0"/>
        <v>47939.1</v>
      </c>
      <c r="H13" s="57">
        <f>G13/B13*100</f>
        <v>76.08390653914887</v>
      </c>
      <c r="I13" s="57">
        <f>B13-G13</f>
        <v>15069.099999999999</v>
      </c>
      <c r="J13" s="569"/>
    </row>
    <row r="14" spans="1:12" x14ac:dyDescent="0.25">
      <c r="A14" s="63" t="s">
        <v>38</v>
      </c>
      <c r="B14" s="103"/>
      <c r="C14" s="57"/>
      <c r="D14" s="57"/>
      <c r="E14" s="57"/>
      <c r="F14" s="57"/>
      <c r="G14" s="57"/>
      <c r="H14" s="57"/>
      <c r="I14" s="57"/>
      <c r="J14" s="569"/>
    </row>
    <row r="15" spans="1:12" x14ac:dyDescent="0.25">
      <c r="A15" s="98" t="s">
        <v>39</v>
      </c>
      <c r="B15" s="59">
        <f>SUM(B16:B19)</f>
        <v>1300341.8</v>
      </c>
      <c r="C15" s="59">
        <f>SUM(C16:C19)</f>
        <v>443802</v>
      </c>
      <c r="D15" s="59">
        <f>C15/B15*100</f>
        <v>34.129641914149033</v>
      </c>
      <c r="E15" s="59">
        <f>SUM(E16:E19)</f>
        <v>435663.6</v>
      </c>
      <c r="F15" s="59">
        <f>E15/B15*100</f>
        <v>33.503775699589134</v>
      </c>
      <c r="G15" s="59">
        <f>SUM(G16:G19)</f>
        <v>433866.4</v>
      </c>
      <c r="H15" s="59">
        <f>G15/B15*100</f>
        <v>33.365565884292884</v>
      </c>
      <c r="I15" s="59">
        <f t="shared" ref="I15:I29" si="1">B15-G15</f>
        <v>866475.4</v>
      </c>
      <c r="J15" s="569"/>
      <c r="K15" s="120" t="s">
        <v>137</v>
      </c>
      <c r="L15" s="121">
        <f>L16+L17</f>
        <v>185134.163</v>
      </c>
    </row>
    <row r="16" spans="1:12" s="1" customFormat="1" ht="19.5" x14ac:dyDescent="0.25">
      <c r="A16" s="61" t="s">
        <v>0</v>
      </c>
      <c r="B16" s="130">
        <f>B56+B89+B97+B112+B127+B193+B391</f>
        <v>315417.2</v>
      </c>
      <c r="C16" s="130">
        <f>C56+C89+C97+C112+C127+C193+C391</f>
        <v>142413.70000000001</v>
      </c>
      <c r="D16" s="130">
        <v>0</v>
      </c>
      <c r="E16" s="130">
        <f>E56+E89+E97+E112+E127+E193+E391</f>
        <v>143413.70000000001</v>
      </c>
      <c r="F16" s="130">
        <v>0</v>
      </c>
      <c r="G16" s="130">
        <f>G56+G89+G97+G112+G127+G193+G391</f>
        <v>142413.70000000001</v>
      </c>
      <c r="H16" s="130">
        <v>0</v>
      </c>
      <c r="I16" s="130">
        <f t="shared" si="1"/>
        <v>173003.5</v>
      </c>
      <c r="J16" s="569"/>
      <c r="K16" s="122" t="s">
        <v>138</v>
      </c>
      <c r="L16" s="121">
        <f>B106+B208+B285+B400+B459+B464</f>
        <v>36.655999999999999</v>
      </c>
    </row>
    <row r="17" spans="1:12" s="1" customFormat="1" ht="19.5" x14ac:dyDescent="0.25">
      <c r="A17" s="61" t="s">
        <v>1</v>
      </c>
      <c r="B17" s="130">
        <f t="shared" ref="B17:C19" si="2">B57+B90+B98+B113+B128+B137+B194+B392</f>
        <v>926324</v>
      </c>
      <c r="C17" s="130">
        <f t="shared" si="2"/>
        <v>284956</v>
      </c>
      <c r="D17" s="130">
        <f>C17/B17*100</f>
        <v>30.762022791161627</v>
      </c>
      <c r="E17" s="130">
        <f>E57+E90+E98+E113+E128+E137+E194+E392</f>
        <v>275848.59999999998</v>
      </c>
      <c r="F17" s="130">
        <f>E17/B17*100</f>
        <v>29.778846278407983</v>
      </c>
      <c r="G17" s="130">
        <f>G57+G90+G98+G113+G128+G137+G194+G392</f>
        <v>275099.2</v>
      </c>
      <c r="H17" s="130">
        <f>G17/B17*100</f>
        <v>29.697945859116249</v>
      </c>
      <c r="I17" s="130">
        <f t="shared" si="1"/>
        <v>651224.80000000005</v>
      </c>
      <c r="J17" s="569"/>
      <c r="K17" s="122" t="s">
        <v>139</v>
      </c>
      <c r="L17" s="121">
        <f>B107+B209+B286+B401+B460+B465</f>
        <v>185097.50700000001</v>
      </c>
    </row>
    <row r="18" spans="1:12" x14ac:dyDescent="0.25">
      <c r="A18" s="62" t="s">
        <v>2</v>
      </c>
      <c r="B18" s="130">
        <f t="shared" si="2"/>
        <v>58600.6</v>
      </c>
      <c r="C18" s="130">
        <f t="shared" si="2"/>
        <v>16432.3</v>
      </c>
      <c r="D18" s="131">
        <f>C18/B18*100</f>
        <v>28.04118046572902</v>
      </c>
      <c r="E18" s="130">
        <f>E58+E91+E99+E114+E129+E138+E195+E393</f>
        <v>16401.3</v>
      </c>
      <c r="F18" s="131">
        <f>E18/B18*100</f>
        <v>27.988279983481394</v>
      </c>
      <c r="G18" s="130">
        <f>G58+G91+G99+G114+G129+G138+G195+G393</f>
        <v>16353.5</v>
      </c>
      <c r="H18" s="131">
        <f>G18/B18*100</f>
        <v>27.906710852789907</v>
      </c>
      <c r="I18" s="131">
        <f t="shared" si="1"/>
        <v>42247.1</v>
      </c>
      <c r="J18" s="569"/>
    </row>
    <row r="19" spans="1:12" x14ac:dyDescent="0.25">
      <c r="A19" s="60" t="s">
        <v>3</v>
      </c>
      <c r="B19" s="130">
        <f t="shared" si="2"/>
        <v>0</v>
      </c>
      <c r="C19" s="130">
        <f t="shared" si="2"/>
        <v>0</v>
      </c>
      <c r="D19" s="131">
        <v>0</v>
      </c>
      <c r="E19" s="130">
        <f>E59+E92+E100+E115+E130+E139+E196+E394</f>
        <v>0</v>
      </c>
      <c r="F19" s="131">
        <v>0</v>
      </c>
      <c r="G19" s="130">
        <f>G59+G92+G100+G115+G130+G139+G196+G394</f>
        <v>0</v>
      </c>
      <c r="H19" s="131">
        <v>0</v>
      </c>
      <c r="I19" s="131">
        <f t="shared" si="1"/>
        <v>0</v>
      </c>
      <c r="J19" s="569"/>
    </row>
    <row r="20" spans="1:12" x14ac:dyDescent="0.25">
      <c r="A20" s="17" t="s">
        <v>40</v>
      </c>
      <c r="B20" s="59">
        <f>SUM(B21:B24)</f>
        <v>5223935.9630000014</v>
      </c>
      <c r="C20" s="59">
        <f>SUM(C21:C24)</f>
        <v>3145193.8359299996</v>
      </c>
      <c r="D20" s="59">
        <f t="shared" ref="D20:D25" si="3">C20/B20*100</f>
        <v>60.207358172204273</v>
      </c>
      <c r="E20" s="59">
        <f>SUM(E21:E24)</f>
        <v>3135509.3359299996</v>
      </c>
      <c r="F20" s="59">
        <f t="shared" ref="F20:F25" si="4">E20/B20*100</f>
        <v>60.021971137053129</v>
      </c>
      <c r="G20" s="59">
        <f>SUM(G21:G24)</f>
        <v>2850366.9359300002</v>
      </c>
      <c r="H20" s="59">
        <f t="shared" ref="H20:H25" si="5">G20/B20*100</f>
        <v>54.563588759864736</v>
      </c>
      <c r="I20" s="59">
        <f t="shared" si="1"/>
        <v>2373569.0270700012</v>
      </c>
      <c r="J20" s="569"/>
    </row>
    <row r="21" spans="1:12" s="1" customFormat="1" ht="19.5" x14ac:dyDescent="0.25">
      <c r="A21" s="61" t="s">
        <v>0</v>
      </c>
      <c r="B21" s="130">
        <f>+B38+B61+B74+B117+B154+B163+B178+B188+B198+B203+B208+B218+B227+B247+B257+B262+B267+B272+B277+B285+B301+B311+B316+B321+B326+B336+B346+B356+B366+B376+B381+B400+B459+B464+B474+B484</f>
        <v>394417.65600000002</v>
      </c>
      <c r="C21" s="130">
        <f>+C38+C61+C74+C117+C154+C163+C178+C188+C198+C203+C208+C218+C227+C247+C257+C262+C267+C272+C277+C285+C301+C311+C316+C321+C326+C336+C346+C356+C366+C376+C381+C400+C459+C464+C474+C484</f>
        <v>394391.2</v>
      </c>
      <c r="D21" s="130">
        <f t="shared" si="3"/>
        <v>99.993292389527312</v>
      </c>
      <c r="E21" s="130">
        <f>+E38+E61+E74+E117+E154+E163+E178+E188+E198+E203+E208+E218+E227+E247+E257+E262+E267+E272+E277+E285+E301+E311+E316+E321+E326+E336+E346+E356+E366+E376+E381+E400+E459+E464+E474+E484</f>
        <v>394391.2</v>
      </c>
      <c r="F21" s="130">
        <f t="shared" si="4"/>
        <v>99.993292389527312</v>
      </c>
      <c r="G21" s="130">
        <f>+G38+G61+G74+G117+G154+G163+G178+G188+G198+G203+G208+G218+G227+G247+G257+G262+G267+G272+G277+G285+G301+G311+G316+G321+G326+G336+G346+G356+G366+G376+G381+G400+G459+G464+G474+G484</f>
        <v>394391.2</v>
      </c>
      <c r="H21" s="130">
        <f t="shared" si="5"/>
        <v>99.993292389527312</v>
      </c>
      <c r="I21" s="130">
        <f t="shared" si="1"/>
        <v>26.456000000005588</v>
      </c>
      <c r="J21" s="569"/>
    </row>
    <row r="22" spans="1:12" s="1" customFormat="1" ht="19.5" x14ac:dyDescent="0.25">
      <c r="A22" s="61" t="s">
        <v>1</v>
      </c>
      <c r="B22" s="130">
        <f t="shared" ref="B22:C24" si="6">+B39+B62+B75+B118+B155+B164+B179+B189+B199+B204+B209+B219+B228+B248+B258+B263+B268+B273+B278+B286+B302+B312+B317+B322+B327+B337+B347+B357+B367+B377+B382+B401+B460+B465+B475+B485</f>
        <v>4606838.1070000008</v>
      </c>
      <c r="C22" s="130">
        <f t="shared" si="6"/>
        <v>2635406.6669499995</v>
      </c>
      <c r="D22" s="130">
        <f t="shared" si="3"/>
        <v>57.206409379690385</v>
      </c>
      <c r="E22" s="130">
        <f>+E39+E62+E75+E118+E155+E164+E179+E189+E199+E204+E209+E219+E228+E248+E258+E263+E268+E273+E278+E286+E302+E312+E317+E322+E327+E337+E347+E357+E367+E377+E382+E401+E460+E465+E475+E485</f>
        <v>2627462.6669499995</v>
      </c>
      <c r="F22" s="130">
        <f t="shared" si="4"/>
        <v>57.033970066315575</v>
      </c>
      <c r="G22" s="130">
        <f>+G39+G62+G75+G118+G155+G164+G179+G189+G199+G204+G209+G219+G228+G248+G258+G263+G268+G273+G278+G286+G302+G312+G317+G322+G327+G337+G347+G357+G367+G377+G382+G401+G460+G465+G475+G485</f>
        <v>2354655.4669499998</v>
      </c>
      <c r="H22" s="130">
        <f t="shared" si="5"/>
        <v>51.112181766755526</v>
      </c>
      <c r="I22" s="130">
        <f t="shared" si="1"/>
        <v>2252182.640050001</v>
      </c>
      <c r="J22" s="569"/>
    </row>
    <row r="23" spans="1:12" x14ac:dyDescent="0.25">
      <c r="A23" s="62" t="s">
        <v>2</v>
      </c>
      <c r="B23" s="130">
        <f t="shared" si="6"/>
        <v>159672</v>
      </c>
      <c r="C23" s="130">
        <f t="shared" si="6"/>
        <v>67456.868979999999</v>
      </c>
      <c r="D23" s="130">
        <f t="shared" si="3"/>
        <v>42.247149769527532</v>
      </c>
      <c r="E23" s="130">
        <f>+E40+E63+E76+E119+E156+E165+E180+E190+E200+E205+E210+E220+E229+E249+E259+E264+E269+E274+E279+E287+E303+E313+E318+E323+E328+E338+E348+E358+E368+E378+E383+E402+E461+E466+E476+E486</f>
        <v>65716.368979999999</v>
      </c>
      <c r="F23" s="130">
        <f t="shared" si="4"/>
        <v>41.157102672979605</v>
      </c>
      <c r="G23" s="130">
        <f>+G40+G63+G76+G119+G156+G165+G180+G190+G200+G205+G210+G220+G229+G249+G259+G264+G269+G274+G279+G287+G303+G313+G318+G323+G328+G338+G348+G358+G368+G378+G383+G402+G461+G466+G476+G486</f>
        <v>53381.168980000002</v>
      </c>
      <c r="H23" s="130">
        <f t="shared" si="5"/>
        <v>33.431765732251115</v>
      </c>
      <c r="I23" s="130">
        <f t="shared" si="1"/>
        <v>106290.83102</v>
      </c>
      <c r="J23" s="569"/>
    </row>
    <row r="24" spans="1:12" x14ac:dyDescent="0.25">
      <c r="A24" s="60" t="s">
        <v>3</v>
      </c>
      <c r="B24" s="130">
        <f t="shared" si="6"/>
        <v>63008.2</v>
      </c>
      <c r="C24" s="130">
        <f t="shared" si="6"/>
        <v>47939.1</v>
      </c>
      <c r="D24" s="130">
        <f t="shared" si="3"/>
        <v>76.08390653914887</v>
      </c>
      <c r="E24" s="130">
        <f>+E41+E64+E77+E120+E157+E166+E181+E191+E201+E206+E211+E221+E230+E250+E260+E265+E270+E275+E280+E288+E304+E314+E319+E324+E329+E339+E349+E359+E369+E379+E384+E403+E462+E467+E477+E487</f>
        <v>47939.1</v>
      </c>
      <c r="F24" s="130">
        <f t="shared" si="4"/>
        <v>76.08390653914887</v>
      </c>
      <c r="G24" s="130">
        <f>+G41+G64+G77+G120+G157+G166+G181+G191+G201+G206+G211+G221+G230+G250+G260+G265+G270+G275+G280+G288+G304+G314+G319+G324+G329+G339+G349+G359+G369+G379+G384+G403+G462+G467+G477+G487</f>
        <v>47939.1</v>
      </c>
      <c r="H24" s="130">
        <f t="shared" si="5"/>
        <v>76.08390653914887</v>
      </c>
      <c r="I24" s="130">
        <f t="shared" si="1"/>
        <v>15069.099999999999</v>
      </c>
      <c r="J24" s="570"/>
    </row>
    <row r="25" spans="1:12" ht="75" x14ac:dyDescent="0.25">
      <c r="A25" s="160" t="s">
        <v>288</v>
      </c>
      <c r="B25" s="59">
        <f>SUM(B26:B29)</f>
        <v>159291.19999999998</v>
      </c>
      <c r="C25" s="59">
        <f>SUM(C26:C29)</f>
        <v>159291.19999999998</v>
      </c>
      <c r="D25" s="59">
        <f t="shared" si="3"/>
        <v>100</v>
      </c>
      <c r="E25" s="59">
        <f>SUM(E26:E29)</f>
        <v>159291.19999999998</v>
      </c>
      <c r="F25" s="59">
        <f t="shared" si="4"/>
        <v>100</v>
      </c>
      <c r="G25" s="59">
        <f>SUM(G26:G29)</f>
        <v>159291.19999999998</v>
      </c>
      <c r="H25" s="59">
        <f t="shared" si="5"/>
        <v>100</v>
      </c>
      <c r="I25" s="59">
        <f t="shared" si="1"/>
        <v>0</v>
      </c>
      <c r="J25" s="159"/>
    </row>
    <row r="26" spans="1:12" s="1" customFormat="1" ht="19.5" x14ac:dyDescent="0.25">
      <c r="A26" s="61" t="s">
        <v>0</v>
      </c>
      <c r="B26" s="130">
        <f>B410+B415+B420+B428+B433+B441+B446</f>
        <v>0</v>
      </c>
      <c r="C26" s="130">
        <f>C410+C415+C420+C428+C433+C441+C446</f>
        <v>0</v>
      </c>
      <c r="D26" s="130">
        <v>0</v>
      </c>
      <c r="E26" s="130">
        <f>E410+E415+E420+E428+E433+E441+E446</f>
        <v>0</v>
      </c>
      <c r="F26" s="130">
        <v>0</v>
      </c>
      <c r="G26" s="130">
        <f>G410+G415+G420+G428+G433+G441+G446</f>
        <v>0</v>
      </c>
      <c r="H26" s="130">
        <v>0</v>
      </c>
      <c r="I26" s="130">
        <f t="shared" si="1"/>
        <v>0</v>
      </c>
      <c r="J26" s="159"/>
    </row>
    <row r="27" spans="1:12" s="1" customFormat="1" ht="19.5" x14ac:dyDescent="0.25">
      <c r="A27" s="61" t="s">
        <v>1</v>
      </c>
      <c r="B27" s="130">
        <f>B411+B416+B421+B429+B434+B442+B447+B452</f>
        <v>159291.19999999998</v>
      </c>
      <c r="C27" s="130">
        <f>C411+C416+C421+C429+C434+C442+C447+C452</f>
        <v>159291.19999999998</v>
      </c>
      <c r="D27" s="130">
        <f>C27/B27*100</f>
        <v>100</v>
      </c>
      <c r="E27" s="130">
        <f>E411+E416+E421+E429+E434+E442+E447+E452</f>
        <v>159291.19999999998</v>
      </c>
      <c r="F27" s="130">
        <f>E27/B27*100</f>
        <v>100</v>
      </c>
      <c r="G27" s="130">
        <f>G411+G416+G421+G429+G434+G442+G447+G452</f>
        <v>159291.19999999998</v>
      </c>
      <c r="H27" s="130">
        <f>G27/B27*100</f>
        <v>100</v>
      </c>
      <c r="I27" s="130">
        <f t="shared" si="1"/>
        <v>0</v>
      </c>
      <c r="J27" s="159"/>
    </row>
    <row r="28" spans="1:12" x14ac:dyDescent="0.25">
      <c r="A28" s="62" t="s">
        <v>2</v>
      </c>
      <c r="B28" s="130">
        <f>B412+B417+B422+B430+B435+B443+B448</f>
        <v>0</v>
      </c>
      <c r="C28" s="130">
        <f>C412+C417+C422+C430+C435+C443+C448</f>
        <v>0</v>
      </c>
      <c r="D28" s="130">
        <v>0</v>
      </c>
      <c r="E28" s="130">
        <f>E412+E417+E422+E430+E435+E443+E448</f>
        <v>0</v>
      </c>
      <c r="F28" s="130">
        <v>0</v>
      </c>
      <c r="G28" s="130">
        <f>G412+G417+G422+G430+G435+G443+G448</f>
        <v>0</v>
      </c>
      <c r="H28" s="130">
        <v>0</v>
      </c>
      <c r="I28" s="130">
        <f t="shared" si="1"/>
        <v>0</v>
      </c>
      <c r="J28" s="159"/>
    </row>
    <row r="29" spans="1:12" x14ac:dyDescent="0.25">
      <c r="A29" s="60" t="s">
        <v>3</v>
      </c>
      <c r="B29" s="130">
        <f>B413+B418+B423+B431+B436+B444+B449</f>
        <v>0</v>
      </c>
      <c r="C29" s="130">
        <f>C413+C418+C423+C431+C436+C444+C449</f>
        <v>0</v>
      </c>
      <c r="D29" s="130">
        <v>0</v>
      </c>
      <c r="E29" s="130">
        <f>E413+E418+E423+E431+E436+E444+E449</f>
        <v>0</v>
      </c>
      <c r="F29" s="130">
        <v>0</v>
      </c>
      <c r="G29" s="130">
        <f>G413+G418+G423+G431+G436+G444+G449</f>
        <v>0</v>
      </c>
      <c r="H29" s="130">
        <v>0</v>
      </c>
      <c r="I29" s="59">
        <f t="shared" si="1"/>
        <v>0</v>
      </c>
      <c r="J29" s="159"/>
    </row>
    <row r="30" spans="1:12" s="18" customFormat="1" x14ac:dyDescent="0.25">
      <c r="A30" s="481" t="s">
        <v>257</v>
      </c>
      <c r="B30" s="482"/>
      <c r="C30" s="482"/>
      <c r="D30" s="482"/>
      <c r="E30" s="482"/>
      <c r="F30" s="482"/>
      <c r="G30" s="482"/>
      <c r="H30" s="482"/>
      <c r="I30" s="482"/>
      <c r="J30" s="483"/>
      <c r="K30" s="18" t="s">
        <v>260</v>
      </c>
    </row>
    <row r="31" spans="1:12" x14ac:dyDescent="0.25">
      <c r="A31" s="484" t="s">
        <v>278</v>
      </c>
      <c r="B31" s="485"/>
      <c r="C31" s="485"/>
      <c r="D31" s="485"/>
      <c r="E31" s="485"/>
      <c r="F31" s="485"/>
      <c r="G31" s="485"/>
      <c r="H31" s="485"/>
      <c r="I31" s="485"/>
      <c r="J31" s="485"/>
      <c r="K31" s="40"/>
    </row>
    <row r="32" spans="1:12" s="19" customFormat="1" x14ac:dyDescent="0.25">
      <c r="A32" s="468" t="s">
        <v>259</v>
      </c>
      <c r="B32" s="469"/>
      <c r="C32" s="469"/>
      <c r="D32" s="469"/>
      <c r="E32" s="469"/>
      <c r="F32" s="469"/>
      <c r="G32" s="469"/>
      <c r="H32" s="469"/>
      <c r="I32" s="469"/>
      <c r="J32" s="470"/>
      <c r="K32" s="19" t="s">
        <v>43</v>
      </c>
    </row>
    <row r="33" spans="1:11" x14ac:dyDescent="0.25">
      <c r="A33" s="471" t="s">
        <v>45</v>
      </c>
      <c r="B33" s="472"/>
      <c r="C33" s="472"/>
      <c r="D33" s="472"/>
      <c r="E33" s="472"/>
      <c r="F33" s="472"/>
      <c r="G33" s="472"/>
      <c r="H33" s="472"/>
      <c r="I33" s="472"/>
      <c r="J33" s="473"/>
    </row>
    <row r="34" spans="1:11" s="20" customFormat="1" x14ac:dyDescent="0.25">
      <c r="A34" s="474" t="s">
        <v>141</v>
      </c>
      <c r="B34" s="475"/>
      <c r="C34" s="475"/>
      <c r="D34" s="475"/>
      <c r="E34" s="475"/>
      <c r="F34" s="475"/>
      <c r="G34" s="475"/>
      <c r="H34" s="475"/>
      <c r="I34" s="475"/>
      <c r="J34" s="475"/>
      <c r="K34" s="53"/>
    </row>
    <row r="35" spans="1:11" s="20" customFormat="1" x14ac:dyDescent="0.25">
      <c r="A35" s="471" t="s">
        <v>222</v>
      </c>
      <c r="B35" s="472"/>
      <c r="C35" s="472"/>
      <c r="D35" s="472"/>
      <c r="E35" s="472"/>
      <c r="F35" s="472"/>
      <c r="G35" s="472"/>
      <c r="H35" s="472"/>
      <c r="I35" s="472"/>
      <c r="J35" s="472"/>
      <c r="K35" s="52"/>
    </row>
    <row r="36" spans="1:11" x14ac:dyDescent="0.25">
      <c r="A36" s="476" t="s">
        <v>261</v>
      </c>
      <c r="B36" s="477"/>
      <c r="C36" s="477"/>
      <c r="D36" s="477"/>
      <c r="E36" s="477"/>
      <c r="F36" s="477"/>
      <c r="G36" s="477"/>
      <c r="H36" s="477"/>
      <c r="I36" s="477"/>
      <c r="J36" s="477"/>
      <c r="K36" s="54"/>
    </row>
    <row r="37" spans="1:11" ht="75.75" customHeight="1" x14ac:dyDescent="0.25">
      <c r="A37" s="157" t="s">
        <v>46</v>
      </c>
      <c r="B37" s="133">
        <f>SUM(B38:B41)</f>
        <v>96929.9</v>
      </c>
      <c r="C37" s="133">
        <f>SUM(C38:C41)</f>
        <v>81840.899999999994</v>
      </c>
      <c r="D37" s="133">
        <f>C37/B37*100</f>
        <v>84.433079988734121</v>
      </c>
      <c r="E37" s="133">
        <f>SUM(E38:E41)</f>
        <v>81840.899999999994</v>
      </c>
      <c r="F37" s="133">
        <f>E37/B37*100</f>
        <v>84.433079988734121</v>
      </c>
      <c r="G37" s="133">
        <f>SUM(G38:G41)</f>
        <v>74320.2</v>
      </c>
      <c r="H37" s="133">
        <f>G37/B37*100</f>
        <v>76.674173810145277</v>
      </c>
      <c r="I37" s="133">
        <f>B37-G37</f>
        <v>22609.699999999997</v>
      </c>
      <c r="J37" s="591" t="s">
        <v>289</v>
      </c>
      <c r="K37" s="583" t="s">
        <v>223</v>
      </c>
    </row>
    <row r="38" spans="1:11" ht="19.5" x14ac:dyDescent="0.25">
      <c r="A38" s="58" t="s">
        <v>0</v>
      </c>
      <c r="B38" s="133">
        <v>0</v>
      </c>
      <c r="C38" s="133">
        <v>0</v>
      </c>
      <c r="D38" s="133">
        <v>0</v>
      </c>
      <c r="E38" s="133">
        <v>0</v>
      </c>
      <c r="F38" s="133">
        <v>0</v>
      </c>
      <c r="G38" s="133">
        <v>0</v>
      </c>
      <c r="H38" s="133">
        <v>0</v>
      </c>
      <c r="I38" s="133">
        <f>B38-G38</f>
        <v>0</v>
      </c>
      <c r="J38" s="592"/>
      <c r="K38" s="583"/>
    </row>
    <row r="39" spans="1:11" s="1" customFormat="1" ht="19.5" x14ac:dyDescent="0.25">
      <c r="A39" s="58" t="s">
        <v>1</v>
      </c>
      <c r="B39" s="134">
        <v>31891.8</v>
      </c>
      <c r="C39" s="134">
        <v>31891.8</v>
      </c>
      <c r="D39" s="133">
        <f>C39/B39*100</f>
        <v>100</v>
      </c>
      <c r="E39" s="134">
        <v>31891.8</v>
      </c>
      <c r="F39" s="133">
        <f>E39/B39*100</f>
        <v>100</v>
      </c>
      <c r="G39" s="133">
        <v>24798.2</v>
      </c>
      <c r="H39" s="133">
        <f>G39/B39*100</f>
        <v>77.7572918430443</v>
      </c>
      <c r="I39" s="133">
        <f>B39-G39</f>
        <v>7093.5999999999985</v>
      </c>
      <c r="J39" s="592"/>
      <c r="K39" s="583"/>
    </row>
    <row r="40" spans="1:11" x14ac:dyDescent="0.25">
      <c r="A40" s="60" t="s">
        <v>2</v>
      </c>
      <c r="B40" s="135">
        <v>2029.9</v>
      </c>
      <c r="C40" s="135">
        <v>2010</v>
      </c>
      <c r="D40" s="132">
        <f>C40/B40*100</f>
        <v>99.019656140696583</v>
      </c>
      <c r="E40" s="135">
        <v>2010</v>
      </c>
      <c r="F40" s="132">
        <f>E40/B40*100</f>
        <v>99.019656140696583</v>
      </c>
      <c r="G40" s="132">
        <v>1582.9</v>
      </c>
      <c r="H40" s="132">
        <f>G40/B40*100</f>
        <v>77.97921079856151</v>
      </c>
      <c r="I40" s="132">
        <f>B40-G40</f>
        <v>447</v>
      </c>
      <c r="J40" s="592"/>
      <c r="K40" s="583"/>
    </row>
    <row r="41" spans="1:11" x14ac:dyDescent="0.25">
      <c r="A41" s="60" t="s">
        <v>3</v>
      </c>
      <c r="B41" s="135">
        <v>63008.2</v>
      </c>
      <c r="C41" s="135">
        <v>47939.1</v>
      </c>
      <c r="D41" s="132">
        <f>C41/B41*100</f>
        <v>76.08390653914887</v>
      </c>
      <c r="E41" s="135">
        <v>47939.1</v>
      </c>
      <c r="F41" s="132">
        <f>E41/B41*100</f>
        <v>76.08390653914887</v>
      </c>
      <c r="G41" s="132">
        <v>47939.1</v>
      </c>
      <c r="H41" s="132">
        <f>G41/B41*100</f>
        <v>76.08390653914887</v>
      </c>
      <c r="I41" s="132">
        <f>B41-G41</f>
        <v>15069.099999999999</v>
      </c>
      <c r="J41" s="593"/>
      <c r="K41" s="583"/>
    </row>
    <row r="42" spans="1:11" s="106" customFormat="1" x14ac:dyDescent="0.25">
      <c r="A42" s="491" t="s">
        <v>258</v>
      </c>
      <c r="B42" s="492"/>
      <c r="C42" s="492"/>
      <c r="D42" s="492"/>
      <c r="E42" s="492"/>
      <c r="F42" s="492"/>
      <c r="G42" s="492"/>
      <c r="H42" s="492"/>
      <c r="I42" s="492"/>
      <c r="J42" s="493"/>
    </row>
    <row r="43" spans="1:11" s="107" customFormat="1" x14ac:dyDescent="0.25">
      <c r="A43" s="403" t="s">
        <v>13</v>
      </c>
      <c r="B43" s="404"/>
      <c r="C43" s="404"/>
      <c r="D43" s="404"/>
      <c r="E43" s="404"/>
      <c r="F43" s="404"/>
      <c r="G43" s="404"/>
      <c r="H43" s="404"/>
      <c r="I43" s="404"/>
      <c r="J43" s="405"/>
    </row>
    <row r="44" spans="1:11" s="106" customFormat="1" x14ac:dyDescent="0.25">
      <c r="A44" s="491" t="s">
        <v>42</v>
      </c>
      <c r="B44" s="492"/>
      <c r="C44" s="492"/>
      <c r="D44" s="492"/>
      <c r="E44" s="492"/>
      <c r="F44" s="492"/>
      <c r="G44" s="492"/>
      <c r="H44" s="492"/>
      <c r="I44" s="492"/>
      <c r="J44" s="493"/>
    </row>
    <row r="45" spans="1:11" x14ac:dyDescent="0.25">
      <c r="A45" s="484" t="s">
        <v>47</v>
      </c>
      <c r="B45" s="485"/>
      <c r="C45" s="485"/>
      <c r="D45" s="485"/>
      <c r="E45" s="485"/>
      <c r="F45" s="485"/>
      <c r="G45" s="485"/>
      <c r="H45" s="485"/>
      <c r="I45" s="485"/>
      <c r="J45" s="489"/>
    </row>
    <row r="46" spans="1:11" s="20" customFormat="1" x14ac:dyDescent="0.25">
      <c r="A46" s="474" t="s">
        <v>141</v>
      </c>
      <c r="B46" s="475"/>
      <c r="C46" s="475"/>
      <c r="D46" s="475"/>
      <c r="E46" s="475"/>
      <c r="F46" s="475"/>
      <c r="G46" s="475"/>
      <c r="H46" s="475"/>
      <c r="I46" s="475"/>
      <c r="J46" s="490"/>
    </row>
    <row r="47" spans="1:11" s="20" customFormat="1" x14ac:dyDescent="0.25">
      <c r="A47" s="471" t="s">
        <v>262</v>
      </c>
      <c r="B47" s="472"/>
      <c r="C47" s="472"/>
      <c r="D47" s="472"/>
      <c r="E47" s="472"/>
      <c r="F47" s="472"/>
      <c r="G47" s="472"/>
      <c r="H47" s="472"/>
      <c r="I47" s="472"/>
      <c r="J47" s="473"/>
    </row>
    <row r="48" spans="1:11" x14ac:dyDescent="0.25">
      <c r="A48" s="476" t="s">
        <v>261</v>
      </c>
      <c r="B48" s="477"/>
      <c r="C48" s="477"/>
      <c r="D48" s="477"/>
      <c r="E48" s="477"/>
      <c r="F48" s="477"/>
      <c r="G48" s="477"/>
      <c r="H48" s="477"/>
      <c r="I48" s="477"/>
      <c r="J48" s="486"/>
    </row>
    <row r="49" spans="1:11" s="8" customFormat="1" ht="150.75" customHeight="1" x14ac:dyDescent="0.25">
      <c r="A49" s="156" t="s">
        <v>48</v>
      </c>
      <c r="B49" s="133">
        <f>SUM(B50:B53)</f>
        <v>105966.40000000001</v>
      </c>
      <c r="C49" s="133">
        <f>SUM(C50:C53)</f>
        <v>34628</v>
      </c>
      <c r="D49" s="133">
        <f>C49/B49*100</f>
        <v>32.6782829274185</v>
      </c>
      <c r="E49" s="133">
        <f>SUM(E50:E53)</f>
        <v>3051.7</v>
      </c>
      <c r="F49" s="133">
        <f>E49/B49*100</f>
        <v>2.8798751302299594</v>
      </c>
      <c r="G49" s="133">
        <f>SUM(G50:G53)</f>
        <v>19473.600000000002</v>
      </c>
      <c r="H49" s="133">
        <f>G49/B49*100</f>
        <v>18.377145963248729</v>
      </c>
      <c r="I49" s="133">
        <f>B49-G49</f>
        <v>86492.800000000003</v>
      </c>
      <c r="J49" s="568" t="s">
        <v>290</v>
      </c>
      <c r="K49" s="14" t="s">
        <v>21</v>
      </c>
    </row>
    <row r="50" spans="1:11" s="8" customFormat="1" ht="19.5" x14ac:dyDescent="0.25">
      <c r="A50" s="61" t="s">
        <v>0</v>
      </c>
      <c r="B50" s="133">
        <f t="shared" ref="B50:C53" si="7">B56+B61</f>
        <v>0</v>
      </c>
      <c r="C50" s="133">
        <f>C56+C61</f>
        <v>0</v>
      </c>
      <c r="D50" s="133">
        <v>0</v>
      </c>
      <c r="E50" s="133">
        <v>0</v>
      </c>
      <c r="F50" s="133">
        <v>0</v>
      </c>
      <c r="G50" s="133">
        <f>G56+G61</f>
        <v>0</v>
      </c>
      <c r="H50" s="133">
        <v>0</v>
      </c>
      <c r="I50" s="133">
        <f>B50-G50</f>
        <v>0</v>
      </c>
      <c r="J50" s="569"/>
    </row>
    <row r="51" spans="1:11" s="8" customFormat="1" ht="19.5" x14ac:dyDescent="0.25">
      <c r="A51" s="61" t="s">
        <v>1</v>
      </c>
      <c r="B51" s="133">
        <f t="shared" si="7"/>
        <v>103830.40000000001</v>
      </c>
      <c r="C51" s="133">
        <f>C57+C62</f>
        <v>34628</v>
      </c>
      <c r="D51" s="133">
        <f>C51/B51*100</f>
        <v>33.350540882053807</v>
      </c>
      <c r="E51" s="133">
        <f>SUM(E52:E55)</f>
        <v>3051.7</v>
      </c>
      <c r="F51" s="133">
        <f>E51/B51*100</f>
        <v>2.9391199494560354</v>
      </c>
      <c r="G51" s="133">
        <f>G57+G62</f>
        <v>19473.600000000002</v>
      </c>
      <c r="H51" s="133">
        <f>G51/B51*100</f>
        <v>18.75520078897895</v>
      </c>
      <c r="I51" s="133">
        <f>B51-G51</f>
        <v>84356.800000000003</v>
      </c>
      <c r="J51" s="569"/>
    </row>
    <row r="52" spans="1:11" s="8" customFormat="1" x14ac:dyDescent="0.25">
      <c r="A52" s="62" t="s">
        <v>2</v>
      </c>
      <c r="B52" s="132">
        <f t="shared" si="7"/>
        <v>2136</v>
      </c>
      <c r="C52" s="132">
        <v>0</v>
      </c>
      <c r="D52" s="132">
        <f>C52/B52*100</f>
        <v>0</v>
      </c>
      <c r="E52" s="132">
        <v>0</v>
      </c>
      <c r="F52" s="132">
        <v>0</v>
      </c>
      <c r="G52" s="132">
        <v>0</v>
      </c>
      <c r="H52" s="132">
        <f>G52/B52*100</f>
        <v>0</v>
      </c>
      <c r="I52" s="132">
        <f>B52-G52</f>
        <v>2136</v>
      </c>
      <c r="J52" s="569"/>
    </row>
    <row r="53" spans="1:11" s="8" customFormat="1" x14ac:dyDescent="0.25">
      <c r="A53" s="60" t="s">
        <v>3</v>
      </c>
      <c r="B53" s="132">
        <f t="shared" si="7"/>
        <v>0</v>
      </c>
      <c r="C53" s="132">
        <f t="shared" si="7"/>
        <v>0</v>
      </c>
      <c r="D53" s="132">
        <v>0</v>
      </c>
      <c r="E53" s="132">
        <f>E59+E64</f>
        <v>0</v>
      </c>
      <c r="F53" s="132">
        <v>0</v>
      </c>
      <c r="G53" s="132">
        <f>G59+G64</f>
        <v>0</v>
      </c>
      <c r="H53" s="132">
        <v>0</v>
      </c>
      <c r="I53" s="132">
        <f>B53-G53</f>
        <v>0</v>
      </c>
      <c r="J53" s="570"/>
    </row>
    <row r="54" spans="1:11" s="8" customFormat="1" x14ac:dyDescent="0.25">
      <c r="A54" s="63" t="s">
        <v>38</v>
      </c>
      <c r="B54" s="133"/>
      <c r="C54" s="133"/>
      <c r="D54" s="133"/>
      <c r="E54" s="133"/>
      <c r="F54" s="133"/>
      <c r="G54" s="133"/>
      <c r="H54" s="133"/>
      <c r="I54" s="133"/>
      <c r="J54" s="127"/>
    </row>
    <row r="55" spans="1:11" s="8" customFormat="1" x14ac:dyDescent="0.25">
      <c r="A55" s="98" t="s">
        <v>39</v>
      </c>
      <c r="B55" s="133">
        <f>SUM(B56:B59)</f>
        <v>12159.1</v>
      </c>
      <c r="C55" s="133">
        <f>SUM(C56:C59)</f>
        <v>12159.1</v>
      </c>
      <c r="D55" s="133">
        <f>C55/B55*100</f>
        <v>100</v>
      </c>
      <c r="E55" s="133">
        <f>SUM(E56:E59)</f>
        <v>3051.7</v>
      </c>
      <c r="F55" s="133">
        <f>E55/B55*100</f>
        <v>25.098074693028266</v>
      </c>
      <c r="G55" s="133">
        <f>SUM(G56:G59)</f>
        <v>3051.7</v>
      </c>
      <c r="H55" s="133">
        <f>G55/B55*100</f>
        <v>25.098074693028266</v>
      </c>
      <c r="I55" s="133">
        <f t="shared" ref="I55:I64" si="8">B55-G55</f>
        <v>9107.4000000000015</v>
      </c>
      <c r="J55" s="561" t="s">
        <v>211</v>
      </c>
      <c r="K55" s="14" t="s">
        <v>32</v>
      </c>
    </row>
    <row r="56" spans="1:11" s="8" customFormat="1" ht="19.5" x14ac:dyDescent="0.25">
      <c r="A56" s="61" t="s">
        <v>0</v>
      </c>
      <c r="B56" s="133">
        <v>0</v>
      </c>
      <c r="C56" s="133">
        <v>0</v>
      </c>
      <c r="D56" s="133">
        <v>0</v>
      </c>
      <c r="E56" s="133">
        <v>0</v>
      </c>
      <c r="F56" s="133">
        <v>0</v>
      </c>
      <c r="G56" s="133">
        <v>0</v>
      </c>
      <c r="H56" s="133">
        <v>0</v>
      </c>
      <c r="I56" s="133">
        <f t="shared" si="8"/>
        <v>0</v>
      </c>
      <c r="J56" s="562"/>
    </row>
    <row r="57" spans="1:11" s="8" customFormat="1" ht="19.5" x14ac:dyDescent="0.25">
      <c r="A57" s="61" t="s">
        <v>1</v>
      </c>
      <c r="B57" s="133">
        <v>12159.1</v>
      </c>
      <c r="C57" s="133">
        <v>12159.1</v>
      </c>
      <c r="D57" s="133">
        <f>C57/B57*100</f>
        <v>100</v>
      </c>
      <c r="E57" s="133">
        <v>3051.7</v>
      </c>
      <c r="F57" s="133">
        <f>E57/B57*100</f>
        <v>25.098074693028266</v>
      </c>
      <c r="G57" s="133">
        <v>3051.7</v>
      </c>
      <c r="H57" s="133">
        <f>G57/B57*100</f>
        <v>25.098074693028266</v>
      </c>
      <c r="I57" s="133">
        <f t="shared" si="8"/>
        <v>9107.4000000000015</v>
      </c>
      <c r="J57" s="562"/>
    </row>
    <row r="58" spans="1:11" s="8" customFormat="1" x14ac:dyDescent="0.25">
      <c r="A58" s="62" t="s">
        <v>2</v>
      </c>
      <c r="B58" s="132">
        <v>0</v>
      </c>
      <c r="C58" s="132">
        <v>0</v>
      </c>
      <c r="D58" s="132">
        <v>0</v>
      </c>
      <c r="E58" s="132">
        <v>0</v>
      </c>
      <c r="F58" s="132">
        <v>0</v>
      </c>
      <c r="G58" s="132">
        <v>0</v>
      </c>
      <c r="H58" s="132">
        <v>0</v>
      </c>
      <c r="I58" s="132">
        <f t="shared" si="8"/>
        <v>0</v>
      </c>
      <c r="J58" s="562"/>
    </row>
    <row r="59" spans="1:11" s="8" customFormat="1" x14ac:dyDescent="0.25">
      <c r="A59" s="60" t="s">
        <v>3</v>
      </c>
      <c r="B59" s="132">
        <v>0</v>
      </c>
      <c r="C59" s="132">
        <v>0</v>
      </c>
      <c r="D59" s="132">
        <v>0</v>
      </c>
      <c r="E59" s="132">
        <v>0</v>
      </c>
      <c r="F59" s="132">
        <v>0</v>
      </c>
      <c r="G59" s="132">
        <v>0</v>
      </c>
      <c r="H59" s="132">
        <v>0</v>
      </c>
      <c r="I59" s="132">
        <f t="shared" si="8"/>
        <v>0</v>
      </c>
      <c r="J59" s="563"/>
    </row>
    <row r="60" spans="1:11" s="8" customFormat="1" ht="45.75" customHeight="1" x14ac:dyDescent="0.25">
      <c r="A60" s="17" t="s">
        <v>40</v>
      </c>
      <c r="B60" s="133">
        <f>SUM(B61:B64)</f>
        <v>93807.3</v>
      </c>
      <c r="C60" s="133">
        <f>SUM(C61:C64)</f>
        <v>22468.9</v>
      </c>
      <c r="D60" s="133">
        <f>C60/B60*100</f>
        <v>23.952187089917309</v>
      </c>
      <c r="E60" s="133">
        <f>SUM(E61:E64)</f>
        <v>16421.900000000001</v>
      </c>
      <c r="F60" s="133">
        <f>E60/B60*100</f>
        <v>17.50599367000223</v>
      </c>
      <c r="G60" s="133">
        <f>SUM(G61:G64)</f>
        <v>16421.900000000001</v>
      </c>
      <c r="H60" s="133">
        <f>G60/B60*100</f>
        <v>17.50599367000223</v>
      </c>
      <c r="I60" s="133">
        <f t="shared" si="8"/>
        <v>77385.399999999994</v>
      </c>
      <c r="J60" s="561" t="s">
        <v>212</v>
      </c>
      <c r="K60" s="14" t="s">
        <v>41</v>
      </c>
    </row>
    <row r="61" spans="1:11" s="8" customFormat="1" ht="19.5" x14ac:dyDescent="0.25">
      <c r="A61" s="61" t="s">
        <v>0</v>
      </c>
      <c r="B61" s="133">
        <v>0</v>
      </c>
      <c r="C61" s="133">
        <v>0</v>
      </c>
      <c r="D61" s="133">
        <v>0</v>
      </c>
      <c r="E61" s="133">
        <v>0</v>
      </c>
      <c r="F61" s="133">
        <v>0</v>
      </c>
      <c r="G61" s="133">
        <v>0</v>
      </c>
      <c r="H61" s="133">
        <v>0</v>
      </c>
      <c r="I61" s="133">
        <f t="shared" si="8"/>
        <v>0</v>
      </c>
      <c r="J61" s="562"/>
    </row>
    <row r="62" spans="1:11" s="8" customFormat="1" ht="19.5" x14ac:dyDescent="0.25">
      <c r="A62" s="61" t="s">
        <v>1</v>
      </c>
      <c r="B62" s="133">
        <v>91671.3</v>
      </c>
      <c r="C62" s="133">
        <v>22468.9</v>
      </c>
      <c r="D62" s="133">
        <f>C62/B62*100</f>
        <v>24.51028838905961</v>
      </c>
      <c r="E62" s="133">
        <v>16421.900000000001</v>
      </c>
      <c r="F62" s="133">
        <f>E62/B62*100</f>
        <v>17.913894534058098</v>
      </c>
      <c r="G62" s="133">
        <v>16421.900000000001</v>
      </c>
      <c r="H62" s="133">
        <f>G62/B62*100</f>
        <v>17.913894534058098</v>
      </c>
      <c r="I62" s="133">
        <f t="shared" si="8"/>
        <v>75249.399999999994</v>
      </c>
      <c r="J62" s="562"/>
    </row>
    <row r="63" spans="1:11" s="8" customFormat="1" x14ac:dyDescent="0.25">
      <c r="A63" s="62" t="s">
        <v>2</v>
      </c>
      <c r="B63" s="132">
        <v>2136</v>
      </c>
      <c r="C63" s="132">
        <v>0</v>
      </c>
      <c r="D63" s="132">
        <v>0</v>
      </c>
      <c r="E63" s="132">
        <v>0</v>
      </c>
      <c r="F63" s="132">
        <v>0</v>
      </c>
      <c r="G63" s="132">
        <v>0</v>
      </c>
      <c r="H63" s="132">
        <f>G63/B63*100</f>
        <v>0</v>
      </c>
      <c r="I63" s="132">
        <f t="shared" si="8"/>
        <v>2136</v>
      </c>
      <c r="J63" s="562"/>
    </row>
    <row r="64" spans="1:11" x14ac:dyDescent="0.25">
      <c r="A64" s="60" t="s">
        <v>3</v>
      </c>
      <c r="B64" s="132">
        <v>0</v>
      </c>
      <c r="C64" s="132">
        <v>0</v>
      </c>
      <c r="D64" s="132">
        <v>0</v>
      </c>
      <c r="E64" s="132">
        <v>0</v>
      </c>
      <c r="F64" s="132">
        <v>0</v>
      </c>
      <c r="G64" s="132">
        <v>0</v>
      </c>
      <c r="H64" s="132">
        <v>0</v>
      </c>
      <c r="I64" s="132">
        <f t="shared" si="8"/>
        <v>0</v>
      </c>
      <c r="J64" s="563"/>
      <c r="K64" s="33"/>
    </row>
    <row r="65" spans="1:12" s="32" customFormat="1" x14ac:dyDescent="0.25">
      <c r="A65" s="491" t="s">
        <v>258</v>
      </c>
      <c r="B65" s="492"/>
      <c r="C65" s="492"/>
      <c r="D65" s="492"/>
      <c r="E65" s="492"/>
      <c r="F65" s="492"/>
      <c r="G65" s="492"/>
      <c r="H65" s="492"/>
      <c r="I65" s="492"/>
      <c r="J65" s="493"/>
    </row>
    <row r="66" spans="1:12" s="34" customFormat="1" x14ac:dyDescent="0.25">
      <c r="A66" s="403" t="s">
        <v>11</v>
      </c>
      <c r="B66" s="404"/>
      <c r="C66" s="404"/>
      <c r="D66" s="404"/>
      <c r="E66" s="404"/>
      <c r="F66" s="404"/>
      <c r="G66" s="404"/>
      <c r="H66" s="404"/>
      <c r="I66" s="404"/>
      <c r="J66" s="405"/>
    </row>
    <row r="67" spans="1:12" s="34" customFormat="1" x14ac:dyDescent="0.25">
      <c r="A67" s="403" t="s">
        <v>218</v>
      </c>
      <c r="B67" s="404"/>
      <c r="C67" s="404"/>
      <c r="D67" s="404"/>
      <c r="E67" s="404"/>
      <c r="F67" s="404"/>
      <c r="G67" s="404"/>
      <c r="H67" s="404"/>
      <c r="I67" s="404"/>
      <c r="J67" s="405"/>
      <c r="K67" s="35"/>
    </row>
    <row r="68" spans="1:12" x14ac:dyDescent="0.25">
      <c r="A68" s="484" t="s">
        <v>49</v>
      </c>
      <c r="B68" s="485"/>
      <c r="C68" s="485"/>
      <c r="D68" s="485"/>
      <c r="E68" s="485"/>
      <c r="F68" s="485"/>
      <c r="G68" s="485"/>
      <c r="H68" s="485"/>
      <c r="I68" s="485"/>
      <c r="J68" s="489"/>
    </row>
    <row r="69" spans="1:12" s="19" customFormat="1" x14ac:dyDescent="0.25">
      <c r="A69" s="468" t="s">
        <v>8</v>
      </c>
      <c r="B69" s="469"/>
      <c r="C69" s="469"/>
      <c r="D69" s="469"/>
      <c r="E69" s="469"/>
      <c r="F69" s="469"/>
      <c r="G69" s="469"/>
      <c r="H69" s="469"/>
      <c r="I69" s="469"/>
      <c r="J69" s="470"/>
    </row>
    <row r="70" spans="1:12" s="1" customFormat="1" x14ac:dyDescent="0.25">
      <c r="A70" s="484" t="s">
        <v>50</v>
      </c>
      <c r="B70" s="485"/>
      <c r="C70" s="485"/>
      <c r="D70" s="485"/>
      <c r="E70" s="485"/>
      <c r="F70" s="485"/>
      <c r="G70" s="485"/>
      <c r="H70" s="485"/>
      <c r="I70" s="485"/>
      <c r="J70" s="489"/>
    </row>
    <row r="71" spans="1:12" s="36" customFormat="1" x14ac:dyDescent="0.25">
      <c r="A71" s="393" t="s">
        <v>12</v>
      </c>
      <c r="B71" s="394"/>
      <c r="C71" s="394"/>
      <c r="D71" s="394"/>
      <c r="E71" s="394"/>
      <c r="F71" s="394"/>
      <c r="G71" s="394"/>
      <c r="H71" s="394"/>
      <c r="I71" s="394"/>
      <c r="J71" s="395"/>
    </row>
    <row r="72" spans="1:12" s="37" customFormat="1" x14ac:dyDescent="0.25">
      <c r="A72" s="420" t="s">
        <v>219</v>
      </c>
      <c r="B72" s="421"/>
      <c r="C72" s="421"/>
      <c r="D72" s="421"/>
      <c r="E72" s="421"/>
      <c r="F72" s="421"/>
      <c r="G72" s="421"/>
      <c r="H72" s="421"/>
      <c r="I72" s="421"/>
      <c r="J72" s="422"/>
    </row>
    <row r="73" spans="1:12" ht="56.25" x14ac:dyDescent="0.25">
      <c r="A73" s="156" t="s">
        <v>51</v>
      </c>
      <c r="B73" s="133">
        <f>SUM(B74:B77)</f>
        <v>118497.2</v>
      </c>
      <c r="C73" s="133">
        <f>SUM(C74:C77)</f>
        <v>101462.90000000001</v>
      </c>
      <c r="D73" s="133">
        <f>C73/B73*100</f>
        <v>85.624723622161554</v>
      </c>
      <c r="E73" s="133">
        <f>SUM(E74:E77)</f>
        <v>101462.90000000001</v>
      </c>
      <c r="F73" s="133">
        <f>E73/B73*100</f>
        <v>85.624723622161554</v>
      </c>
      <c r="G73" s="133">
        <f>SUM(G74:G77)</f>
        <v>101462.90000000001</v>
      </c>
      <c r="H73" s="133">
        <f>G73/B73*100</f>
        <v>85.624723622161554</v>
      </c>
      <c r="I73" s="133">
        <f>B73-G73</f>
        <v>17034.299999999988</v>
      </c>
      <c r="J73" s="561" t="s">
        <v>291</v>
      </c>
      <c r="K73" s="590" t="s">
        <v>44</v>
      </c>
      <c r="L73" s="590" t="s">
        <v>17</v>
      </c>
    </row>
    <row r="74" spans="1:12" ht="19.5" x14ac:dyDescent="0.25">
      <c r="A74" s="64" t="s">
        <v>0</v>
      </c>
      <c r="B74" s="133">
        <v>0</v>
      </c>
      <c r="C74" s="133">
        <v>0</v>
      </c>
      <c r="D74" s="133">
        <v>0</v>
      </c>
      <c r="E74" s="133">
        <v>0</v>
      </c>
      <c r="F74" s="133">
        <v>0</v>
      </c>
      <c r="G74" s="133">
        <v>0</v>
      </c>
      <c r="H74" s="133">
        <v>0</v>
      </c>
      <c r="I74" s="133">
        <f>B74-G74</f>
        <v>0</v>
      </c>
      <c r="J74" s="562"/>
      <c r="K74" s="590"/>
      <c r="L74" s="590"/>
    </row>
    <row r="75" spans="1:12" ht="19.5" x14ac:dyDescent="0.25">
      <c r="A75" s="64" t="s">
        <v>1</v>
      </c>
      <c r="B75" s="133">
        <v>111387.4</v>
      </c>
      <c r="C75" s="133">
        <v>95375.1</v>
      </c>
      <c r="D75" s="133">
        <f>C75/B75*100</f>
        <v>85.624675681450512</v>
      </c>
      <c r="E75" s="133">
        <v>95375.1</v>
      </c>
      <c r="F75" s="133">
        <f>E75/B75*100</f>
        <v>85.624675681450512</v>
      </c>
      <c r="G75" s="133">
        <v>95375.1</v>
      </c>
      <c r="H75" s="133">
        <f>G75/B75*100</f>
        <v>85.624675681450512</v>
      </c>
      <c r="I75" s="133">
        <f>B75-G75</f>
        <v>16012.299999999988</v>
      </c>
      <c r="J75" s="562"/>
      <c r="K75" s="590"/>
      <c r="L75" s="590"/>
    </row>
    <row r="76" spans="1:12" x14ac:dyDescent="0.25">
      <c r="A76" s="65" t="s">
        <v>2</v>
      </c>
      <c r="B76" s="132">
        <v>7109.8</v>
      </c>
      <c r="C76" s="132">
        <v>6087.8</v>
      </c>
      <c r="D76" s="132">
        <f>C76/B76*100</f>
        <v>85.625474696897243</v>
      </c>
      <c r="E76" s="132">
        <v>6087.8</v>
      </c>
      <c r="F76" s="132">
        <f>E76/B76*100</f>
        <v>85.625474696897243</v>
      </c>
      <c r="G76" s="132">
        <v>6087.8</v>
      </c>
      <c r="H76" s="132">
        <f>G76/B76*100</f>
        <v>85.625474696897243</v>
      </c>
      <c r="I76" s="132">
        <f>B76-G76</f>
        <v>1022</v>
      </c>
      <c r="J76" s="562"/>
      <c r="K76" s="590"/>
      <c r="L76" s="590"/>
    </row>
    <row r="77" spans="1:12" x14ac:dyDescent="0.25">
      <c r="A77" s="60" t="s">
        <v>3</v>
      </c>
      <c r="B77" s="132">
        <v>0</v>
      </c>
      <c r="C77" s="132">
        <v>0</v>
      </c>
      <c r="D77" s="132">
        <v>0</v>
      </c>
      <c r="E77" s="132">
        <v>0</v>
      </c>
      <c r="F77" s="132">
        <v>0</v>
      </c>
      <c r="G77" s="132">
        <v>0</v>
      </c>
      <c r="H77" s="132">
        <v>0</v>
      </c>
      <c r="I77" s="132">
        <f>B77-G77</f>
        <v>0</v>
      </c>
      <c r="J77" s="563"/>
      <c r="K77" s="38"/>
      <c r="L77" s="38"/>
    </row>
    <row r="78" spans="1:12" x14ac:dyDescent="0.25">
      <c r="A78" s="491" t="s">
        <v>263</v>
      </c>
      <c r="B78" s="492"/>
      <c r="C78" s="492"/>
      <c r="D78" s="492"/>
      <c r="E78" s="492"/>
      <c r="F78" s="492"/>
      <c r="G78" s="492"/>
      <c r="H78" s="492"/>
      <c r="I78" s="492"/>
      <c r="J78" s="493"/>
    </row>
    <row r="79" spans="1:12" x14ac:dyDescent="0.25">
      <c r="A79" s="481" t="s">
        <v>264</v>
      </c>
      <c r="B79" s="482"/>
      <c r="C79" s="482"/>
      <c r="D79" s="482"/>
      <c r="E79" s="482"/>
      <c r="F79" s="482"/>
      <c r="G79" s="482"/>
      <c r="H79" s="482"/>
      <c r="I79" s="482"/>
      <c r="J79" s="483"/>
      <c r="K79" s="2" t="s">
        <v>33</v>
      </c>
    </row>
    <row r="80" spans="1:12" x14ac:dyDescent="0.25">
      <c r="A80" s="484" t="s">
        <v>265</v>
      </c>
      <c r="B80" s="485"/>
      <c r="C80" s="485"/>
      <c r="D80" s="485"/>
      <c r="E80" s="485"/>
      <c r="F80" s="485"/>
      <c r="G80" s="485"/>
      <c r="H80" s="485"/>
      <c r="I80" s="485"/>
      <c r="J80" s="489"/>
    </row>
    <row r="81" spans="1:11" x14ac:dyDescent="0.25">
      <c r="A81" s="468" t="s">
        <v>266</v>
      </c>
      <c r="B81" s="469"/>
      <c r="C81" s="469"/>
      <c r="D81" s="469"/>
      <c r="E81" s="469"/>
      <c r="F81" s="469"/>
      <c r="G81" s="469"/>
      <c r="H81" s="469"/>
      <c r="I81" s="469"/>
      <c r="J81" s="470"/>
      <c r="K81" s="2" t="s">
        <v>34</v>
      </c>
    </row>
    <row r="82" spans="1:11" x14ac:dyDescent="0.25">
      <c r="A82" s="484" t="s">
        <v>267</v>
      </c>
      <c r="B82" s="485"/>
      <c r="C82" s="485"/>
      <c r="D82" s="485"/>
      <c r="E82" s="485"/>
      <c r="F82" s="485"/>
      <c r="G82" s="485"/>
      <c r="H82" s="485"/>
      <c r="I82" s="485"/>
      <c r="J82" s="489"/>
    </row>
    <row r="83" spans="1:11" x14ac:dyDescent="0.25">
      <c r="A83" s="474" t="s">
        <v>153</v>
      </c>
      <c r="B83" s="475"/>
      <c r="C83" s="475"/>
      <c r="D83" s="475"/>
      <c r="E83" s="475"/>
      <c r="F83" s="475"/>
      <c r="G83" s="475"/>
      <c r="H83" s="475"/>
      <c r="I83" s="475"/>
      <c r="J83" s="490"/>
    </row>
    <row r="84" spans="1:11" x14ac:dyDescent="0.25">
      <c r="A84" s="471" t="s">
        <v>267</v>
      </c>
      <c r="B84" s="472"/>
      <c r="C84" s="472"/>
      <c r="D84" s="472"/>
      <c r="E84" s="472"/>
      <c r="F84" s="472"/>
      <c r="G84" s="472"/>
      <c r="H84" s="472"/>
      <c r="I84" s="472"/>
      <c r="J84" s="473"/>
    </row>
    <row r="85" spans="1:11" x14ac:dyDescent="0.25">
      <c r="A85" s="506" t="s">
        <v>35</v>
      </c>
      <c r="B85" s="507"/>
      <c r="C85" s="507"/>
      <c r="D85" s="507"/>
      <c r="E85" s="507"/>
      <c r="F85" s="507"/>
      <c r="G85" s="507"/>
      <c r="H85" s="507"/>
      <c r="I85" s="507"/>
      <c r="J85" s="508"/>
    </row>
    <row r="86" spans="1:11" s="8" customFormat="1" x14ac:dyDescent="0.25">
      <c r="A86" s="403" t="s">
        <v>14</v>
      </c>
      <c r="B86" s="404"/>
      <c r="C86" s="404"/>
      <c r="D86" s="404"/>
      <c r="E86" s="404"/>
      <c r="F86" s="404"/>
      <c r="G86" s="404"/>
      <c r="H86" s="404"/>
      <c r="I86" s="404"/>
      <c r="J86" s="405"/>
    </row>
    <row r="87" spans="1:11" x14ac:dyDescent="0.25">
      <c r="A87" s="403" t="s">
        <v>36</v>
      </c>
      <c r="B87" s="404"/>
      <c r="C87" s="404"/>
      <c r="D87" s="404"/>
      <c r="E87" s="404"/>
      <c r="F87" s="404"/>
      <c r="G87" s="404"/>
      <c r="H87" s="404"/>
      <c r="I87" s="404"/>
      <c r="J87" s="405"/>
    </row>
    <row r="88" spans="1:11" ht="56.25" x14ac:dyDescent="0.25">
      <c r="A88" s="153" t="s">
        <v>52</v>
      </c>
      <c r="B88" s="133">
        <f>SUM(B89:B92)</f>
        <v>526916.80000000005</v>
      </c>
      <c r="C88" s="133">
        <f>SUM(C89:C92)</f>
        <v>164552.09999999998</v>
      </c>
      <c r="D88" s="133">
        <f>C88/B88*100</f>
        <v>31.229237708875473</v>
      </c>
      <c r="E88" s="133">
        <f>SUM(E89:E92)</f>
        <v>164521.09999999998</v>
      </c>
      <c r="F88" s="133">
        <f>E88/B88*100</f>
        <v>31.223354427112582</v>
      </c>
      <c r="G88" s="133">
        <f>SUM(G89:G92)</f>
        <v>164521.09999999998</v>
      </c>
      <c r="H88" s="133">
        <f>G88/B88*100</f>
        <v>31.223354427112582</v>
      </c>
      <c r="I88" s="133">
        <f>B88-G88</f>
        <v>362395.70000000007</v>
      </c>
      <c r="J88" s="561" t="s">
        <v>292</v>
      </c>
      <c r="K88" s="587" t="s">
        <v>32</v>
      </c>
    </row>
    <row r="89" spans="1:11" s="7" customFormat="1" ht="19.5" x14ac:dyDescent="0.25">
      <c r="A89" s="64" t="s">
        <v>0</v>
      </c>
      <c r="B89" s="133">
        <v>0</v>
      </c>
      <c r="C89" s="133">
        <v>0</v>
      </c>
      <c r="D89" s="133">
        <v>0</v>
      </c>
      <c r="E89" s="133">
        <v>0</v>
      </c>
      <c r="F89" s="133">
        <v>0</v>
      </c>
      <c r="G89" s="133">
        <v>0</v>
      </c>
      <c r="H89" s="133">
        <v>0</v>
      </c>
      <c r="I89" s="133">
        <f>B89-G89</f>
        <v>0</v>
      </c>
      <c r="J89" s="562"/>
      <c r="K89" s="587"/>
    </row>
    <row r="90" spans="1:11" s="4" customFormat="1" ht="19.5" x14ac:dyDescent="0.25">
      <c r="A90" s="66" t="s">
        <v>1</v>
      </c>
      <c r="B90" s="133">
        <v>495301.8</v>
      </c>
      <c r="C90" s="133">
        <v>154649.79999999999</v>
      </c>
      <c r="D90" s="133">
        <f>C90/B90*100</f>
        <v>31.223347058298597</v>
      </c>
      <c r="E90" s="133">
        <v>154649.79999999999</v>
      </c>
      <c r="F90" s="133">
        <f>E90/B90*100</f>
        <v>31.223347058298597</v>
      </c>
      <c r="G90" s="133">
        <v>154649.79999999999</v>
      </c>
      <c r="H90" s="133">
        <f>G90/B90*100</f>
        <v>31.223347058298597</v>
      </c>
      <c r="I90" s="133">
        <f>B90-G90</f>
        <v>340652</v>
      </c>
      <c r="J90" s="562"/>
      <c r="K90" s="587"/>
    </row>
    <row r="91" spans="1:11" x14ac:dyDescent="0.25">
      <c r="A91" s="67" t="s">
        <v>2</v>
      </c>
      <c r="B91" s="132">
        <v>31615</v>
      </c>
      <c r="C91" s="132">
        <v>9902.2999999999993</v>
      </c>
      <c r="D91" s="132">
        <f>C91/B91*100</f>
        <v>31.3215245927566</v>
      </c>
      <c r="E91" s="132">
        <v>9871.2999999999993</v>
      </c>
      <c r="F91" s="132">
        <f>E91/B91*100</f>
        <v>31.223469871896249</v>
      </c>
      <c r="G91" s="132">
        <v>9871.2999999999993</v>
      </c>
      <c r="H91" s="132">
        <f>G91/B91*100</f>
        <v>31.223469871896249</v>
      </c>
      <c r="I91" s="132">
        <f>B91-G91</f>
        <v>21743.7</v>
      </c>
      <c r="J91" s="562"/>
      <c r="K91" s="587"/>
    </row>
    <row r="92" spans="1:11" x14ac:dyDescent="0.25">
      <c r="A92" s="60" t="s">
        <v>3</v>
      </c>
      <c r="B92" s="132">
        <v>0</v>
      </c>
      <c r="C92" s="132">
        <v>0</v>
      </c>
      <c r="D92" s="132">
        <v>0</v>
      </c>
      <c r="E92" s="132">
        <v>0</v>
      </c>
      <c r="F92" s="132">
        <v>0</v>
      </c>
      <c r="G92" s="132">
        <v>0</v>
      </c>
      <c r="H92" s="132">
        <v>0</v>
      </c>
      <c r="I92" s="132">
        <f>B92-G92</f>
        <v>0</v>
      </c>
      <c r="J92" s="563"/>
      <c r="K92" s="39"/>
    </row>
    <row r="93" spans="1:11" s="32" customFormat="1" ht="20.100000000000001" customHeight="1" x14ac:dyDescent="0.25">
      <c r="A93" s="491" t="s">
        <v>208</v>
      </c>
      <c r="B93" s="492"/>
      <c r="C93" s="492"/>
      <c r="D93" s="492"/>
      <c r="E93" s="492"/>
      <c r="F93" s="492"/>
      <c r="G93" s="492"/>
      <c r="H93" s="492"/>
      <c r="I93" s="492"/>
      <c r="J93" s="493"/>
      <c r="K93" s="32" t="s">
        <v>32</v>
      </c>
    </row>
    <row r="94" spans="1:11" s="6" customFormat="1" ht="20.100000000000001" customHeight="1" x14ac:dyDescent="0.25">
      <c r="A94" s="403" t="s">
        <v>209</v>
      </c>
      <c r="B94" s="404"/>
      <c r="C94" s="404"/>
      <c r="D94" s="404"/>
      <c r="E94" s="404"/>
      <c r="F94" s="404"/>
      <c r="G94" s="404"/>
      <c r="H94" s="404"/>
      <c r="I94" s="404"/>
      <c r="J94" s="405"/>
    </row>
    <row r="95" spans="1:11" s="6" customFormat="1" ht="20.100000000000001" customHeight="1" x14ac:dyDescent="0.25">
      <c r="A95" s="403" t="s">
        <v>210</v>
      </c>
      <c r="B95" s="404"/>
      <c r="C95" s="404"/>
      <c r="D95" s="404"/>
      <c r="E95" s="404"/>
      <c r="F95" s="404"/>
      <c r="G95" s="404"/>
      <c r="H95" s="404"/>
      <c r="I95" s="404"/>
      <c r="J95" s="405"/>
    </row>
    <row r="96" spans="1:11" ht="63" customHeight="1" x14ac:dyDescent="0.25">
      <c r="A96" s="153" t="s">
        <v>284</v>
      </c>
      <c r="B96" s="133">
        <f>SUM(B97:B100)</f>
        <v>10000</v>
      </c>
      <c r="C96" s="133">
        <f>SUM(C97:C100)</f>
        <v>0</v>
      </c>
      <c r="D96" s="133">
        <f>C96/B96*100</f>
        <v>0</v>
      </c>
      <c r="E96" s="133">
        <f>E97+E98+E99+E100</f>
        <v>0</v>
      </c>
      <c r="F96" s="133">
        <f>E96/B96*100</f>
        <v>0</v>
      </c>
      <c r="G96" s="133">
        <f>G97+G98+G99+G100</f>
        <v>0</v>
      </c>
      <c r="H96" s="133">
        <f>G96/B96*100</f>
        <v>0</v>
      </c>
      <c r="I96" s="133">
        <f>B96-G96</f>
        <v>10000</v>
      </c>
      <c r="J96" s="561" t="s">
        <v>283</v>
      </c>
      <c r="K96" s="15" t="s">
        <v>32</v>
      </c>
    </row>
    <row r="97" spans="1:11" ht="19.5" x14ac:dyDescent="0.25">
      <c r="A97" s="58" t="s">
        <v>0</v>
      </c>
      <c r="B97" s="133">
        <v>0</v>
      </c>
      <c r="C97" s="133">
        <v>0</v>
      </c>
      <c r="D97" s="133">
        <v>0</v>
      </c>
      <c r="E97" s="133">
        <v>0</v>
      </c>
      <c r="F97" s="133">
        <v>0</v>
      </c>
      <c r="G97" s="133">
        <v>0</v>
      </c>
      <c r="H97" s="133">
        <v>0</v>
      </c>
      <c r="I97" s="133">
        <f>B97-G97</f>
        <v>0</v>
      </c>
      <c r="J97" s="562"/>
    </row>
    <row r="98" spans="1:11" ht="19.5" x14ac:dyDescent="0.25">
      <c r="A98" s="58" t="s">
        <v>1</v>
      </c>
      <c r="B98" s="133">
        <v>9400</v>
      </c>
      <c r="C98" s="133">
        <v>0</v>
      </c>
      <c r="D98" s="133">
        <v>0</v>
      </c>
      <c r="E98" s="133">
        <v>0</v>
      </c>
      <c r="F98" s="133">
        <v>0</v>
      </c>
      <c r="G98" s="133">
        <v>0</v>
      </c>
      <c r="H98" s="133">
        <f>G98/B98*100</f>
        <v>0</v>
      </c>
      <c r="I98" s="133">
        <f>B98-G98</f>
        <v>9400</v>
      </c>
      <c r="J98" s="562"/>
    </row>
    <row r="99" spans="1:11" x14ac:dyDescent="0.25">
      <c r="A99" s="60" t="s">
        <v>2</v>
      </c>
      <c r="B99" s="132">
        <v>600</v>
      </c>
      <c r="C99" s="132">
        <v>0</v>
      </c>
      <c r="D99" s="132">
        <v>0</v>
      </c>
      <c r="E99" s="132">
        <v>0</v>
      </c>
      <c r="F99" s="132">
        <v>0</v>
      </c>
      <c r="G99" s="132">
        <v>0</v>
      </c>
      <c r="H99" s="132">
        <f>G99/B99*100</f>
        <v>0</v>
      </c>
      <c r="I99" s="132">
        <f>B99-G99</f>
        <v>600</v>
      </c>
      <c r="J99" s="562"/>
    </row>
    <row r="100" spans="1:11" x14ac:dyDescent="0.25">
      <c r="A100" s="60" t="s">
        <v>3</v>
      </c>
      <c r="B100" s="132">
        <v>0</v>
      </c>
      <c r="C100" s="132">
        <v>0</v>
      </c>
      <c r="D100" s="132">
        <v>0</v>
      </c>
      <c r="E100" s="132">
        <v>0</v>
      </c>
      <c r="F100" s="132">
        <v>0</v>
      </c>
      <c r="G100" s="132">
        <v>0</v>
      </c>
      <c r="H100" s="132">
        <v>0</v>
      </c>
      <c r="I100" s="132">
        <f>B100-G100</f>
        <v>0</v>
      </c>
      <c r="J100" s="563"/>
    </row>
    <row r="101" spans="1:11" s="19" customFormat="1" x14ac:dyDescent="0.25">
      <c r="A101" s="468" t="s">
        <v>224</v>
      </c>
      <c r="B101" s="469"/>
      <c r="C101" s="469"/>
      <c r="D101" s="469"/>
      <c r="E101" s="469"/>
      <c r="F101" s="469"/>
      <c r="G101" s="469"/>
      <c r="H101" s="469"/>
      <c r="I101" s="469"/>
      <c r="J101" s="470"/>
    </row>
    <row r="102" spans="1:11" x14ac:dyDescent="0.25">
      <c r="A102" s="584" t="s">
        <v>53</v>
      </c>
      <c r="B102" s="585"/>
      <c r="C102" s="585"/>
      <c r="D102" s="585"/>
      <c r="E102" s="585"/>
      <c r="F102" s="585"/>
      <c r="G102" s="585"/>
      <c r="H102" s="585"/>
      <c r="I102" s="585"/>
      <c r="J102" s="586"/>
    </row>
    <row r="103" spans="1:11" ht="18.75" customHeight="1" x14ac:dyDescent="0.25">
      <c r="A103" s="474" t="s">
        <v>141</v>
      </c>
      <c r="B103" s="475"/>
      <c r="C103" s="475"/>
      <c r="D103" s="475"/>
      <c r="E103" s="475"/>
      <c r="F103" s="475"/>
      <c r="G103" s="475"/>
      <c r="H103" s="475"/>
      <c r="I103" s="475"/>
      <c r="J103" s="490"/>
    </row>
    <row r="104" spans="1:11" x14ac:dyDescent="0.25">
      <c r="A104" s="476" t="s">
        <v>225</v>
      </c>
      <c r="B104" s="477"/>
      <c r="C104" s="477"/>
      <c r="D104" s="477"/>
      <c r="E104" s="477"/>
      <c r="F104" s="477"/>
      <c r="G104" s="477"/>
      <c r="H104" s="477"/>
      <c r="I104" s="477"/>
      <c r="J104" s="486"/>
    </row>
    <row r="105" spans="1:11" ht="112.5" x14ac:dyDescent="0.25">
      <c r="A105" s="153" t="s">
        <v>54</v>
      </c>
      <c r="B105" s="133">
        <f>SUM(B106:B109)</f>
        <v>16979.899999999998</v>
      </c>
      <c r="C105" s="133">
        <f>SUM(C106:C109)</f>
        <v>13297.9</v>
      </c>
      <c r="D105" s="133">
        <f>C105/B105*100</f>
        <v>78.315537782908024</v>
      </c>
      <c r="E105" s="133">
        <f>SUM(E106:E109)</f>
        <v>13297.9</v>
      </c>
      <c r="F105" s="133">
        <f>E105/B105*100</f>
        <v>78.315537782908024</v>
      </c>
      <c r="G105" s="133">
        <f>SUM(G106:G109)</f>
        <v>13297.9</v>
      </c>
      <c r="H105" s="136">
        <f>G105/B105*100</f>
        <v>78.315537782908024</v>
      </c>
      <c r="I105" s="133">
        <f>B105-G105</f>
        <v>3681.9999999999982</v>
      </c>
      <c r="J105" s="561" t="s">
        <v>293</v>
      </c>
      <c r="K105" s="583" t="s">
        <v>143</v>
      </c>
    </row>
    <row r="106" spans="1:11" ht="19.5" x14ac:dyDescent="0.25">
      <c r="A106" s="68" t="s">
        <v>0</v>
      </c>
      <c r="B106" s="133">
        <f>B112+B117</f>
        <v>0</v>
      </c>
      <c r="C106" s="133">
        <f>C112+C117</f>
        <v>0</v>
      </c>
      <c r="D106" s="133">
        <v>0</v>
      </c>
      <c r="E106" s="133">
        <f>E112+E117</f>
        <v>0</v>
      </c>
      <c r="F106" s="133">
        <v>0</v>
      </c>
      <c r="G106" s="133">
        <f>G112+G117</f>
        <v>0</v>
      </c>
      <c r="H106" s="137">
        <v>0</v>
      </c>
      <c r="I106" s="133">
        <f>B106-G106</f>
        <v>0</v>
      </c>
      <c r="J106" s="562"/>
      <c r="K106" s="583"/>
    </row>
    <row r="107" spans="1:11" ht="19.5" x14ac:dyDescent="0.25">
      <c r="A107" s="68" t="s">
        <v>1</v>
      </c>
      <c r="B107" s="133">
        <f>B113+B118</f>
        <v>16979.899999999998</v>
      </c>
      <c r="C107" s="133">
        <f t="shared" ref="B107:C109" si="9">C113+C118</f>
        <v>13297.9</v>
      </c>
      <c r="D107" s="133">
        <f>C107/B107*100</f>
        <v>78.315537782908024</v>
      </c>
      <c r="E107" s="133">
        <f>E113+E118</f>
        <v>13297.9</v>
      </c>
      <c r="F107" s="133">
        <f>E107/B107*100</f>
        <v>78.315537782908024</v>
      </c>
      <c r="G107" s="133">
        <f>G113+G118</f>
        <v>13297.9</v>
      </c>
      <c r="H107" s="137">
        <f>G107/B107*100</f>
        <v>78.315537782908024</v>
      </c>
      <c r="I107" s="133">
        <f>B107-G107</f>
        <v>3681.9999999999982</v>
      </c>
      <c r="J107" s="562"/>
      <c r="K107" s="583"/>
    </row>
    <row r="108" spans="1:11" x14ac:dyDescent="0.25">
      <c r="A108" s="69" t="s">
        <v>2</v>
      </c>
      <c r="B108" s="132">
        <f t="shared" si="9"/>
        <v>0</v>
      </c>
      <c r="C108" s="132">
        <f t="shared" si="9"/>
        <v>0</v>
      </c>
      <c r="D108" s="132">
        <v>0</v>
      </c>
      <c r="E108" s="132">
        <f>E114+E119</f>
        <v>0</v>
      </c>
      <c r="F108" s="136">
        <v>0</v>
      </c>
      <c r="G108" s="132">
        <f>G114+G119</f>
        <v>0</v>
      </c>
      <c r="H108" s="136">
        <v>0</v>
      </c>
      <c r="I108" s="132">
        <f>B108-G108</f>
        <v>0</v>
      </c>
      <c r="J108" s="562"/>
      <c r="K108" s="583"/>
    </row>
    <row r="109" spans="1:11" x14ac:dyDescent="0.25">
      <c r="A109" s="69" t="s">
        <v>3</v>
      </c>
      <c r="B109" s="132">
        <f t="shared" si="9"/>
        <v>0</v>
      </c>
      <c r="C109" s="132">
        <f t="shared" si="9"/>
        <v>0</v>
      </c>
      <c r="D109" s="132">
        <v>0</v>
      </c>
      <c r="E109" s="132">
        <f>E115+E120</f>
        <v>0</v>
      </c>
      <c r="F109" s="136">
        <v>0</v>
      </c>
      <c r="G109" s="132">
        <f>G115+G120</f>
        <v>0</v>
      </c>
      <c r="H109" s="136">
        <v>0</v>
      </c>
      <c r="I109" s="132">
        <f>B109-G109</f>
        <v>0</v>
      </c>
      <c r="J109" s="563"/>
      <c r="K109" s="583"/>
    </row>
    <row r="110" spans="1:11" s="8" customFormat="1" x14ac:dyDescent="0.25">
      <c r="A110" s="484" t="s">
        <v>38</v>
      </c>
      <c r="B110" s="485"/>
      <c r="C110" s="485"/>
      <c r="D110" s="485"/>
      <c r="E110" s="485"/>
      <c r="F110" s="485"/>
      <c r="G110" s="485"/>
      <c r="H110" s="485"/>
      <c r="I110" s="485"/>
      <c r="J110" s="485"/>
      <c r="K110" s="97"/>
    </row>
    <row r="111" spans="1:11" s="8" customFormat="1" x14ac:dyDescent="0.25">
      <c r="A111" s="98" t="s">
        <v>39</v>
      </c>
      <c r="B111" s="133">
        <f>SUM(B112:B115)</f>
        <v>16878.599999999999</v>
      </c>
      <c r="C111" s="133">
        <f>SUM(C112:C115)</f>
        <v>13252.4</v>
      </c>
      <c r="D111" s="133">
        <f>C111/B111*100</f>
        <v>78.51599066273269</v>
      </c>
      <c r="E111" s="133">
        <f>SUM(E112:E115)</f>
        <v>13252.4</v>
      </c>
      <c r="F111" s="133">
        <f>E111/B111*100</f>
        <v>78.51599066273269</v>
      </c>
      <c r="G111" s="133">
        <f>SUM(G112:G115)</f>
        <v>13252.4</v>
      </c>
      <c r="H111" s="133">
        <f>G111/B111*100</f>
        <v>78.51599066273269</v>
      </c>
      <c r="I111" s="133">
        <f t="shared" ref="I111:I120" si="10">B111-G111</f>
        <v>3626.1999999999989</v>
      </c>
      <c r="J111" s="542"/>
      <c r="K111" s="97"/>
    </row>
    <row r="112" spans="1:11" s="8" customFormat="1" ht="19.5" x14ac:dyDescent="0.25">
      <c r="A112" s="99" t="s">
        <v>0</v>
      </c>
      <c r="B112" s="133">
        <v>0</v>
      </c>
      <c r="C112" s="133">
        <v>0</v>
      </c>
      <c r="D112" s="133">
        <v>0</v>
      </c>
      <c r="E112" s="133">
        <v>0</v>
      </c>
      <c r="F112" s="133">
        <v>0</v>
      </c>
      <c r="G112" s="133">
        <v>0</v>
      </c>
      <c r="H112" s="133">
        <v>0</v>
      </c>
      <c r="I112" s="133">
        <f t="shared" si="10"/>
        <v>0</v>
      </c>
      <c r="J112" s="543"/>
      <c r="K112" s="97"/>
    </row>
    <row r="113" spans="1:11" s="8" customFormat="1" ht="19.5" x14ac:dyDescent="0.25">
      <c r="A113" s="99" t="s">
        <v>1</v>
      </c>
      <c r="B113" s="133">
        <v>16878.599999999999</v>
      </c>
      <c r="C113" s="133">
        <v>13252.4</v>
      </c>
      <c r="D113" s="133">
        <f>C113/B113*100</f>
        <v>78.51599066273269</v>
      </c>
      <c r="E113" s="133">
        <v>13252.4</v>
      </c>
      <c r="F113" s="133">
        <f>E113/B113*100</f>
        <v>78.51599066273269</v>
      </c>
      <c r="G113" s="133">
        <v>13252.4</v>
      </c>
      <c r="H113" s="133">
        <f>G113/B113*100</f>
        <v>78.51599066273269</v>
      </c>
      <c r="I113" s="133">
        <f t="shared" si="10"/>
        <v>3626.1999999999989</v>
      </c>
      <c r="J113" s="543"/>
      <c r="K113" s="97"/>
    </row>
    <row r="114" spans="1:11" s="8" customFormat="1" x14ac:dyDescent="0.25">
      <c r="A114" s="100" t="s">
        <v>2</v>
      </c>
      <c r="B114" s="132">
        <v>0</v>
      </c>
      <c r="C114" s="132">
        <v>0</v>
      </c>
      <c r="D114" s="132">
        <v>0</v>
      </c>
      <c r="E114" s="132">
        <v>0</v>
      </c>
      <c r="F114" s="132">
        <v>0</v>
      </c>
      <c r="G114" s="132">
        <v>0</v>
      </c>
      <c r="H114" s="132">
        <v>0</v>
      </c>
      <c r="I114" s="132">
        <f t="shared" si="10"/>
        <v>0</v>
      </c>
      <c r="J114" s="543"/>
      <c r="K114" s="97"/>
    </row>
    <row r="115" spans="1:11" s="8" customFormat="1" x14ac:dyDescent="0.25">
      <c r="A115" s="101" t="s">
        <v>3</v>
      </c>
      <c r="B115" s="132">
        <v>0</v>
      </c>
      <c r="C115" s="132">
        <v>0</v>
      </c>
      <c r="D115" s="132">
        <v>0</v>
      </c>
      <c r="E115" s="132">
        <v>0</v>
      </c>
      <c r="F115" s="132">
        <v>0</v>
      </c>
      <c r="G115" s="132">
        <v>0</v>
      </c>
      <c r="H115" s="132">
        <v>0</v>
      </c>
      <c r="I115" s="132">
        <f t="shared" si="10"/>
        <v>0</v>
      </c>
      <c r="J115" s="544"/>
      <c r="K115" s="97"/>
    </row>
    <row r="116" spans="1:11" s="8" customFormat="1" x14ac:dyDescent="0.25">
      <c r="A116" s="17" t="s">
        <v>40</v>
      </c>
      <c r="B116" s="133">
        <f>SUM(B117:B120)</f>
        <v>101.3</v>
      </c>
      <c r="C116" s="133">
        <f>SUM(C117:C120)</f>
        <v>45.5</v>
      </c>
      <c r="D116" s="133">
        <f>C116/B116*100</f>
        <v>44.916090819348469</v>
      </c>
      <c r="E116" s="133">
        <f>SUM(E117:E120)</f>
        <v>45.5</v>
      </c>
      <c r="F116" s="133">
        <f>E116/B116*100</f>
        <v>44.916090819348469</v>
      </c>
      <c r="G116" s="133">
        <f>SUM(G117:G120)</f>
        <v>45.5</v>
      </c>
      <c r="H116" s="133">
        <f>G116/B116*100</f>
        <v>44.916090819348469</v>
      </c>
      <c r="I116" s="133">
        <f t="shared" si="10"/>
        <v>55.8</v>
      </c>
      <c r="J116" s="542"/>
      <c r="K116" s="97"/>
    </row>
    <row r="117" spans="1:11" s="8" customFormat="1" ht="19.5" x14ac:dyDescent="0.25">
      <c r="A117" s="61" t="s">
        <v>0</v>
      </c>
      <c r="B117" s="133">
        <v>0</v>
      </c>
      <c r="C117" s="133">
        <v>0</v>
      </c>
      <c r="D117" s="133">
        <v>0</v>
      </c>
      <c r="E117" s="133">
        <v>0</v>
      </c>
      <c r="F117" s="133">
        <v>0</v>
      </c>
      <c r="G117" s="133">
        <v>0</v>
      </c>
      <c r="H117" s="133">
        <v>0</v>
      </c>
      <c r="I117" s="133">
        <f t="shared" si="10"/>
        <v>0</v>
      </c>
      <c r="J117" s="543"/>
      <c r="K117" s="97"/>
    </row>
    <row r="118" spans="1:11" s="8" customFormat="1" ht="19.5" x14ac:dyDescent="0.25">
      <c r="A118" s="61" t="s">
        <v>1</v>
      </c>
      <c r="B118" s="133">
        <v>101.3</v>
      </c>
      <c r="C118" s="133">
        <v>45.5</v>
      </c>
      <c r="D118" s="133">
        <f>C118/B118*100</f>
        <v>44.916090819348469</v>
      </c>
      <c r="E118" s="133">
        <v>45.5</v>
      </c>
      <c r="F118" s="133">
        <f>E118/B118*100</f>
        <v>44.916090819348469</v>
      </c>
      <c r="G118" s="133">
        <v>45.5</v>
      </c>
      <c r="H118" s="133">
        <v>0</v>
      </c>
      <c r="I118" s="133">
        <f t="shared" si="10"/>
        <v>55.8</v>
      </c>
      <c r="J118" s="543"/>
    </row>
    <row r="119" spans="1:11" s="8" customFormat="1" x14ac:dyDescent="0.25">
      <c r="A119" s="62" t="s">
        <v>2</v>
      </c>
      <c r="B119" s="132">
        <v>0</v>
      </c>
      <c r="C119" s="132">
        <v>0</v>
      </c>
      <c r="D119" s="132">
        <v>0</v>
      </c>
      <c r="E119" s="132">
        <v>0</v>
      </c>
      <c r="F119" s="132">
        <v>0</v>
      </c>
      <c r="G119" s="132">
        <v>0</v>
      </c>
      <c r="H119" s="132">
        <v>0</v>
      </c>
      <c r="I119" s="132">
        <f t="shared" si="10"/>
        <v>0</v>
      </c>
      <c r="J119" s="543"/>
    </row>
    <row r="120" spans="1:11" s="8" customFormat="1" x14ac:dyDescent="0.25">
      <c r="A120" s="96" t="s">
        <v>3</v>
      </c>
      <c r="B120" s="132">
        <v>0</v>
      </c>
      <c r="C120" s="132">
        <v>0</v>
      </c>
      <c r="D120" s="132">
        <v>0</v>
      </c>
      <c r="E120" s="132">
        <v>0</v>
      </c>
      <c r="F120" s="132">
        <v>0</v>
      </c>
      <c r="G120" s="132">
        <v>0</v>
      </c>
      <c r="H120" s="132">
        <v>0</v>
      </c>
      <c r="I120" s="132">
        <f t="shared" si="10"/>
        <v>0</v>
      </c>
      <c r="J120" s="544"/>
    </row>
    <row r="121" spans="1:11" s="18" customFormat="1" x14ac:dyDescent="0.25">
      <c r="A121" s="481" t="s">
        <v>268</v>
      </c>
      <c r="B121" s="482"/>
      <c r="C121" s="482"/>
      <c r="D121" s="482"/>
      <c r="E121" s="482"/>
      <c r="F121" s="482"/>
      <c r="G121" s="482"/>
      <c r="H121" s="482"/>
      <c r="I121" s="482"/>
      <c r="J121" s="483"/>
    </row>
    <row r="122" spans="1:11" s="1" customFormat="1" x14ac:dyDescent="0.25">
      <c r="A122" s="484" t="s">
        <v>55</v>
      </c>
      <c r="B122" s="485"/>
      <c r="C122" s="485"/>
      <c r="D122" s="485"/>
      <c r="E122" s="485"/>
      <c r="F122" s="485"/>
      <c r="G122" s="485"/>
      <c r="H122" s="485"/>
      <c r="I122" s="485"/>
      <c r="J122" s="489"/>
    </row>
    <row r="123" spans="1:11" s="19" customFormat="1" x14ac:dyDescent="0.25">
      <c r="A123" s="468" t="s">
        <v>228</v>
      </c>
      <c r="B123" s="469"/>
      <c r="C123" s="469"/>
      <c r="D123" s="469"/>
      <c r="E123" s="469"/>
      <c r="F123" s="469"/>
      <c r="G123" s="469"/>
      <c r="H123" s="469"/>
      <c r="I123" s="469"/>
      <c r="J123" s="470"/>
    </row>
    <row r="124" spans="1:11" s="1" customFormat="1" x14ac:dyDescent="0.25">
      <c r="A124" s="484" t="s">
        <v>56</v>
      </c>
      <c r="B124" s="485"/>
      <c r="C124" s="485"/>
      <c r="D124" s="485"/>
      <c r="E124" s="485"/>
      <c r="F124" s="485"/>
      <c r="G124" s="485"/>
      <c r="H124" s="485"/>
      <c r="I124" s="485"/>
      <c r="J124" s="489"/>
    </row>
    <row r="125" spans="1:11" s="20" customFormat="1" x14ac:dyDescent="0.25">
      <c r="A125" s="474" t="s">
        <v>154</v>
      </c>
      <c r="B125" s="475"/>
      <c r="C125" s="475"/>
      <c r="D125" s="475"/>
      <c r="E125" s="475"/>
      <c r="F125" s="475"/>
      <c r="G125" s="475"/>
      <c r="H125" s="475"/>
      <c r="I125" s="475"/>
      <c r="J125" s="490"/>
    </row>
    <row r="126" spans="1:11" s="8" customFormat="1" ht="112.5" x14ac:dyDescent="0.25">
      <c r="A126" s="153" t="s">
        <v>215</v>
      </c>
      <c r="B126" s="133">
        <f>SUM(B127:B130)</f>
        <v>318008.40000000002</v>
      </c>
      <c r="C126" s="133">
        <f>SUM(C127:C130)</f>
        <v>145004.90000000002</v>
      </c>
      <c r="D126" s="133">
        <f>C126/B126*100</f>
        <v>45.597820686497592</v>
      </c>
      <c r="E126" s="133">
        <f>SUM(E127:E130)</f>
        <v>146004.90000000002</v>
      </c>
      <c r="F126" s="133">
        <f>E126/B126*100</f>
        <v>45.912277788888602</v>
      </c>
      <c r="G126" s="133">
        <f>SUM(G127:G130)</f>
        <v>145004.90000000002</v>
      </c>
      <c r="H126" s="133">
        <f>G126/B126*100</f>
        <v>45.597820686497592</v>
      </c>
      <c r="I126" s="133">
        <f>B126-G126</f>
        <v>173003.5</v>
      </c>
      <c r="J126" s="568" t="s">
        <v>294</v>
      </c>
      <c r="K126" s="41" t="s">
        <v>120</v>
      </c>
    </row>
    <row r="127" spans="1:11" s="8" customFormat="1" ht="19.5" x14ac:dyDescent="0.25">
      <c r="A127" s="70" t="s">
        <v>230</v>
      </c>
      <c r="B127" s="133">
        <f>142413.7+173003.5</f>
        <v>315417.2</v>
      </c>
      <c r="C127" s="133">
        <v>142413.70000000001</v>
      </c>
      <c r="D127" s="133">
        <f>C127/B127*100</f>
        <v>45.150898555944316</v>
      </c>
      <c r="E127" s="133">
        <v>143413.70000000001</v>
      </c>
      <c r="F127" s="133">
        <f>E127/B127*100</f>
        <v>45.467938970988271</v>
      </c>
      <c r="G127" s="133">
        <v>142413.70000000001</v>
      </c>
      <c r="H127" s="133">
        <f>G127/B127*100</f>
        <v>45.150898555944316</v>
      </c>
      <c r="I127" s="133">
        <f>B127-G127</f>
        <v>173003.5</v>
      </c>
      <c r="J127" s="569"/>
    </row>
    <row r="128" spans="1:11" s="8" customFormat="1" ht="19.5" x14ac:dyDescent="0.25">
      <c r="A128" s="58" t="s">
        <v>1</v>
      </c>
      <c r="B128" s="133">
        <v>2591.1999999999998</v>
      </c>
      <c r="C128" s="133">
        <v>2591.1999999999998</v>
      </c>
      <c r="D128" s="133">
        <f>C128/B128*100</f>
        <v>100</v>
      </c>
      <c r="E128" s="133">
        <v>2591.1999999999998</v>
      </c>
      <c r="F128" s="133">
        <f>E128/B128*100</f>
        <v>100</v>
      </c>
      <c r="G128" s="133">
        <v>2591.1999999999998</v>
      </c>
      <c r="H128" s="133">
        <f>G128/B128*100</f>
        <v>100</v>
      </c>
      <c r="I128" s="133">
        <f>B128-G128</f>
        <v>0</v>
      </c>
      <c r="J128" s="569"/>
    </row>
    <row r="129" spans="1:11" s="8" customFormat="1" x14ac:dyDescent="0.25">
      <c r="A129" s="60" t="s">
        <v>2</v>
      </c>
      <c r="B129" s="132">
        <v>0</v>
      </c>
      <c r="C129" s="132">
        <v>0</v>
      </c>
      <c r="D129" s="132">
        <v>0</v>
      </c>
      <c r="E129" s="132">
        <v>0</v>
      </c>
      <c r="F129" s="132">
        <v>0</v>
      </c>
      <c r="G129" s="132">
        <v>0</v>
      </c>
      <c r="H129" s="132">
        <v>0</v>
      </c>
      <c r="I129" s="132">
        <f>B129-G129</f>
        <v>0</v>
      </c>
      <c r="J129" s="569"/>
    </row>
    <row r="130" spans="1:11" s="8" customFormat="1" ht="217.5" customHeight="1" x14ac:dyDescent="0.25">
      <c r="A130" s="60" t="s">
        <v>3</v>
      </c>
      <c r="B130" s="132">
        <v>0</v>
      </c>
      <c r="C130" s="132">
        <v>0</v>
      </c>
      <c r="D130" s="132">
        <v>0</v>
      </c>
      <c r="E130" s="132">
        <v>0</v>
      </c>
      <c r="F130" s="132">
        <v>0</v>
      </c>
      <c r="G130" s="132">
        <v>0</v>
      </c>
      <c r="H130" s="132">
        <v>0</v>
      </c>
      <c r="I130" s="132">
        <f>B130-G130</f>
        <v>0</v>
      </c>
      <c r="J130" s="570"/>
    </row>
    <row r="131" spans="1:11" s="8" customFormat="1" x14ac:dyDescent="0.25">
      <c r="A131" s="108" t="s">
        <v>38</v>
      </c>
      <c r="B131" s="109"/>
      <c r="C131" s="109"/>
      <c r="D131" s="109"/>
      <c r="E131" s="109"/>
      <c r="F131" s="109"/>
      <c r="G131" s="109"/>
      <c r="H131" s="109"/>
      <c r="I131" s="109"/>
      <c r="J131" s="128"/>
    </row>
    <row r="132" spans="1:11" s="42" customFormat="1" x14ac:dyDescent="0.25">
      <c r="A132" s="474" t="s">
        <v>155</v>
      </c>
      <c r="B132" s="475"/>
      <c r="C132" s="475"/>
      <c r="D132" s="475"/>
      <c r="E132" s="475"/>
      <c r="F132" s="475"/>
      <c r="G132" s="475"/>
      <c r="H132" s="475"/>
      <c r="I132" s="475"/>
      <c r="J132" s="490"/>
    </row>
    <row r="133" spans="1:11" s="8" customFormat="1" x14ac:dyDescent="0.25">
      <c r="A133" s="471" t="s">
        <v>269</v>
      </c>
      <c r="B133" s="472"/>
      <c r="C133" s="472"/>
      <c r="D133" s="472"/>
      <c r="E133" s="472"/>
      <c r="F133" s="472"/>
      <c r="G133" s="472"/>
      <c r="H133" s="472"/>
      <c r="I133" s="472"/>
      <c r="J133" s="473"/>
    </row>
    <row r="134" spans="1:11" s="8" customFormat="1" x14ac:dyDescent="0.25">
      <c r="A134" s="511" t="s">
        <v>272</v>
      </c>
      <c r="B134" s="512"/>
      <c r="C134" s="512"/>
      <c r="D134" s="512"/>
      <c r="E134" s="512"/>
      <c r="F134" s="512"/>
      <c r="G134" s="512"/>
      <c r="H134" s="512"/>
      <c r="I134" s="512"/>
      <c r="J134" s="513"/>
    </row>
    <row r="135" spans="1:11" s="8" customFormat="1" ht="112.5" x14ac:dyDescent="0.25">
      <c r="A135" s="154" t="s">
        <v>142</v>
      </c>
      <c r="B135" s="133">
        <f>SUM(B136:B139)</f>
        <v>173003.5</v>
      </c>
      <c r="C135" s="133">
        <f>SUM(C136:C139)</f>
        <v>0</v>
      </c>
      <c r="D135" s="133">
        <f>C135/B135*100</f>
        <v>0</v>
      </c>
      <c r="E135" s="133">
        <f>SUM(E136:E139)</f>
        <v>0</v>
      </c>
      <c r="F135" s="133">
        <f>E135/B135*100</f>
        <v>0</v>
      </c>
      <c r="G135" s="133">
        <f>SUM(G136:G139)</f>
        <v>0</v>
      </c>
      <c r="H135" s="133">
        <f>G135/B135*100</f>
        <v>0</v>
      </c>
      <c r="I135" s="133">
        <f>B135-G135</f>
        <v>173003.5</v>
      </c>
      <c r="J135" s="568"/>
    </row>
    <row r="136" spans="1:11" s="8" customFormat="1" ht="19.5" x14ac:dyDescent="0.25">
      <c r="A136" s="61" t="s">
        <v>0</v>
      </c>
      <c r="B136" s="133">
        <v>173003.5</v>
      </c>
      <c r="C136" s="133">
        <v>0</v>
      </c>
      <c r="D136" s="133">
        <f>C136/B136*100</f>
        <v>0</v>
      </c>
      <c r="E136" s="133">
        <v>0</v>
      </c>
      <c r="F136" s="133">
        <f>E136/B136*100</f>
        <v>0</v>
      </c>
      <c r="G136" s="133">
        <v>0</v>
      </c>
      <c r="H136" s="133">
        <f>G136/B136*100</f>
        <v>0</v>
      </c>
      <c r="I136" s="133">
        <f>B136-G136</f>
        <v>173003.5</v>
      </c>
      <c r="J136" s="569"/>
      <c r="K136" s="8" t="s">
        <v>229</v>
      </c>
    </row>
    <row r="137" spans="1:11" s="9" customFormat="1" ht="19.5" x14ac:dyDescent="0.25">
      <c r="A137" s="61" t="s">
        <v>1</v>
      </c>
      <c r="B137" s="139">
        <v>0</v>
      </c>
      <c r="C137" s="139">
        <v>0</v>
      </c>
      <c r="D137" s="133">
        <v>0</v>
      </c>
      <c r="E137" s="139">
        <v>0</v>
      </c>
      <c r="F137" s="133">
        <v>0</v>
      </c>
      <c r="G137" s="139">
        <v>0</v>
      </c>
      <c r="H137" s="133">
        <v>0</v>
      </c>
      <c r="I137" s="133">
        <f>B137-G137</f>
        <v>0</v>
      </c>
      <c r="J137" s="569"/>
    </row>
    <row r="138" spans="1:11" s="8" customFormat="1" x14ac:dyDescent="0.25">
      <c r="A138" s="62" t="s">
        <v>2</v>
      </c>
      <c r="B138" s="140">
        <v>0</v>
      </c>
      <c r="C138" s="140">
        <v>0</v>
      </c>
      <c r="D138" s="132">
        <v>0</v>
      </c>
      <c r="E138" s="140">
        <v>0</v>
      </c>
      <c r="F138" s="132">
        <v>0</v>
      </c>
      <c r="G138" s="140">
        <v>0</v>
      </c>
      <c r="H138" s="132">
        <v>0</v>
      </c>
      <c r="I138" s="132">
        <f>B138-G138</f>
        <v>0</v>
      </c>
      <c r="J138" s="569"/>
    </row>
    <row r="139" spans="1:11" s="8" customFormat="1" x14ac:dyDescent="0.25">
      <c r="A139" s="60" t="s">
        <v>3</v>
      </c>
      <c r="B139" s="132">
        <v>0</v>
      </c>
      <c r="C139" s="132">
        <v>0</v>
      </c>
      <c r="D139" s="132">
        <v>0</v>
      </c>
      <c r="E139" s="132">
        <v>0</v>
      </c>
      <c r="F139" s="132">
        <v>0</v>
      </c>
      <c r="G139" s="132">
        <v>0</v>
      </c>
      <c r="H139" s="132">
        <v>0</v>
      </c>
      <c r="I139" s="132">
        <f>B139-G139</f>
        <v>0</v>
      </c>
      <c r="J139" s="570"/>
    </row>
    <row r="140" spans="1:11" s="18" customFormat="1" x14ac:dyDescent="0.25">
      <c r="A140" s="481" t="s">
        <v>271</v>
      </c>
      <c r="B140" s="482"/>
      <c r="C140" s="482"/>
      <c r="D140" s="482"/>
      <c r="E140" s="482"/>
      <c r="F140" s="482"/>
      <c r="G140" s="482"/>
      <c r="H140" s="482"/>
      <c r="I140" s="482"/>
      <c r="J140" s="483"/>
      <c r="K140" s="2" t="s">
        <v>28</v>
      </c>
    </row>
    <row r="141" spans="1:11" s="7" customFormat="1" x14ac:dyDescent="0.25">
      <c r="A141" s="484" t="s">
        <v>57</v>
      </c>
      <c r="B141" s="485"/>
      <c r="C141" s="485"/>
      <c r="D141" s="485"/>
      <c r="E141" s="485"/>
      <c r="F141" s="485"/>
      <c r="G141" s="485"/>
      <c r="H141" s="485"/>
      <c r="I141" s="485"/>
      <c r="J141" s="489"/>
    </row>
    <row r="142" spans="1:11" s="19" customFormat="1" x14ac:dyDescent="0.25">
      <c r="A142" s="468" t="s">
        <v>231</v>
      </c>
      <c r="B142" s="469"/>
      <c r="C142" s="469"/>
      <c r="D142" s="469"/>
      <c r="E142" s="469"/>
      <c r="F142" s="469"/>
      <c r="G142" s="469"/>
      <c r="H142" s="469"/>
      <c r="I142" s="469"/>
      <c r="J142" s="470"/>
      <c r="K142" s="2" t="s">
        <v>30</v>
      </c>
    </row>
    <row r="143" spans="1:11" x14ac:dyDescent="0.25">
      <c r="A143" s="484" t="s">
        <v>58</v>
      </c>
      <c r="B143" s="485"/>
      <c r="C143" s="485"/>
      <c r="D143" s="485"/>
      <c r="E143" s="485"/>
      <c r="F143" s="485"/>
      <c r="G143" s="485"/>
      <c r="H143" s="485"/>
      <c r="I143" s="485"/>
      <c r="J143" s="489"/>
    </row>
    <row r="144" spans="1:11" s="92" customFormat="1" x14ac:dyDescent="0.25">
      <c r="A144" s="393" t="s">
        <v>156</v>
      </c>
      <c r="B144" s="394"/>
      <c r="C144" s="394"/>
      <c r="D144" s="394"/>
      <c r="E144" s="394"/>
      <c r="F144" s="394"/>
      <c r="G144" s="394"/>
      <c r="H144" s="394"/>
      <c r="I144" s="394"/>
      <c r="J144" s="395"/>
    </row>
    <row r="145" spans="1:12" s="6" customFormat="1" x14ac:dyDescent="0.25">
      <c r="A145" s="378" t="s">
        <v>273</v>
      </c>
      <c r="B145" s="379"/>
      <c r="C145" s="379"/>
      <c r="D145" s="379"/>
      <c r="E145" s="379"/>
      <c r="F145" s="379"/>
      <c r="G145" s="379"/>
      <c r="H145" s="379"/>
      <c r="I145" s="379"/>
      <c r="J145" s="380"/>
    </row>
    <row r="146" spans="1:12" hidden="1" x14ac:dyDescent="0.25">
      <c r="A146" s="511" t="s">
        <v>272</v>
      </c>
      <c r="B146" s="512"/>
      <c r="C146" s="512"/>
      <c r="D146" s="512"/>
      <c r="E146" s="512"/>
      <c r="F146" s="512"/>
      <c r="G146" s="512"/>
      <c r="H146" s="512"/>
      <c r="I146" s="512"/>
      <c r="J146" s="513"/>
    </row>
    <row r="147" spans="1:12" s="8" customFormat="1" ht="272.25" hidden="1" customHeight="1" x14ac:dyDescent="0.25">
      <c r="A147" s="91" t="s">
        <v>59</v>
      </c>
      <c r="B147" s="59">
        <f>SUM(B148:B151)</f>
        <v>0</v>
      </c>
      <c r="C147" s="59">
        <f>SUM(C148:C151)</f>
        <v>0</v>
      </c>
      <c r="D147" s="59" t="e">
        <f>C147/B147*100</f>
        <v>#DIV/0!</v>
      </c>
      <c r="E147" s="59">
        <f>SUM(E148:E151)</f>
        <v>0</v>
      </c>
      <c r="F147" s="59" t="e">
        <f>E147/B147*100</f>
        <v>#DIV/0!</v>
      </c>
      <c r="G147" s="59">
        <f>SUM(G148:G151)</f>
        <v>0</v>
      </c>
      <c r="H147" s="59" t="e">
        <f>G147/B147*100</f>
        <v>#DIV/0!</v>
      </c>
      <c r="I147" s="59">
        <f>B147-G147</f>
        <v>0</v>
      </c>
      <c r="J147" s="579" t="s">
        <v>148</v>
      </c>
      <c r="K147" s="16" t="s">
        <v>274</v>
      </c>
      <c r="L147" s="41" t="s">
        <v>255</v>
      </c>
    </row>
    <row r="148" spans="1:12" s="8" customFormat="1" ht="19.5" hidden="1" x14ac:dyDescent="0.25">
      <c r="A148" s="68" t="s">
        <v>0</v>
      </c>
      <c r="B148" s="59">
        <v>0</v>
      </c>
      <c r="C148" s="59">
        <v>0</v>
      </c>
      <c r="D148" s="59">
        <f>SUM(D149:D152)</f>
        <v>0</v>
      </c>
      <c r="E148" s="59">
        <v>0</v>
      </c>
      <c r="F148" s="59">
        <f>SUM(F149:F152)</f>
        <v>0</v>
      </c>
      <c r="G148" s="59">
        <v>0</v>
      </c>
      <c r="H148" s="59">
        <f>SUM(H149:H152)</f>
        <v>0</v>
      </c>
      <c r="I148" s="59">
        <v>0</v>
      </c>
      <c r="J148" s="580"/>
    </row>
    <row r="149" spans="1:12" s="8" customFormat="1" ht="39" hidden="1" x14ac:dyDescent="0.25">
      <c r="A149" s="71" t="s">
        <v>232</v>
      </c>
      <c r="B149" s="59">
        <v>0</v>
      </c>
      <c r="C149" s="59">
        <v>0</v>
      </c>
      <c r="D149" s="59">
        <v>0</v>
      </c>
      <c r="E149" s="59">
        <v>0</v>
      </c>
      <c r="F149" s="59">
        <v>0</v>
      </c>
      <c r="G149" s="59">
        <v>0</v>
      </c>
      <c r="H149" s="59">
        <v>0</v>
      </c>
      <c r="I149" s="59">
        <f>B149-G149</f>
        <v>0</v>
      </c>
      <c r="J149" s="580"/>
    </row>
    <row r="150" spans="1:12" s="8" customFormat="1" hidden="1" x14ac:dyDescent="0.25">
      <c r="A150" s="72" t="s">
        <v>2</v>
      </c>
      <c r="B150" s="57">
        <v>0</v>
      </c>
      <c r="C150" s="57">
        <v>0</v>
      </c>
      <c r="D150" s="57">
        <v>0</v>
      </c>
      <c r="E150" s="57">
        <v>0</v>
      </c>
      <c r="F150" s="57">
        <v>0</v>
      </c>
      <c r="G150" s="57">
        <v>0</v>
      </c>
      <c r="H150" s="57">
        <v>0</v>
      </c>
      <c r="I150" s="57">
        <f>B150-G150</f>
        <v>0</v>
      </c>
      <c r="J150" s="580"/>
    </row>
    <row r="151" spans="1:12" s="8" customFormat="1" hidden="1" x14ac:dyDescent="0.25">
      <c r="A151" s="72" t="s">
        <v>3</v>
      </c>
      <c r="B151" s="57">
        <v>0</v>
      </c>
      <c r="C151" s="57">
        <v>0</v>
      </c>
      <c r="D151" s="57">
        <v>0</v>
      </c>
      <c r="E151" s="57">
        <v>0</v>
      </c>
      <c r="F151" s="57">
        <v>0</v>
      </c>
      <c r="G151" s="57">
        <v>0</v>
      </c>
      <c r="H151" s="57">
        <v>0</v>
      </c>
      <c r="I151" s="57">
        <v>0</v>
      </c>
      <c r="J151" s="581"/>
    </row>
    <row r="152" spans="1:12" x14ac:dyDescent="0.25">
      <c r="A152" s="511" t="s">
        <v>276</v>
      </c>
      <c r="B152" s="512"/>
      <c r="C152" s="512"/>
      <c r="D152" s="512"/>
      <c r="E152" s="512"/>
      <c r="F152" s="512"/>
      <c r="G152" s="512"/>
      <c r="H152" s="512"/>
      <c r="I152" s="512"/>
      <c r="J152" s="513"/>
    </row>
    <row r="153" spans="1:12" s="8" customFormat="1" ht="318.75" customHeight="1" x14ac:dyDescent="0.25">
      <c r="A153" s="155" t="s">
        <v>60</v>
      </c>
      <c r="B153" s="133">
        <f>SUM(B154:B157)</f>
        <v>642605.6</v>
      </c>
      <c r="C153" s="133">
        <f>SUM(C154:C157)</f>
        <v>370368.10000000003</v>
      </c>
      <c r="D153" s="133">
        <f>C153/B153*100</f>
        <v>57.635367634517976</v>
      </c>
      <c r="E153" s="133">
        <f>SUM(E154:E157)</f>
        <v>369783.9</v>
      </c>
      <c r="F153" s="133">
        <f>E153/B153*100</f>
        <v>57.544456506448128</v>
      </c>
      <c r="G153" s="133">
        <f>SUM(G154:G157)</f>
        <v>369783.9</v>
      </c>
      <c r="H153" s="133">
        <f>G153/B153*100</f>
        <v>57.544456506448128</v>
      </c>
      <c r="I153" s="133">
        <f>B153-G153</f>
        <v>272821.69999999995</v>
      </c>
      <c r="J153" s="568" t="s">
        <v>282</v>
      </c>
      <c r="K153" s="41" t="s">
        <v>275</v>
      </c>
      <c r="L153" s="16" t="s">
        <v>233</v>
      </c>
    </row>
    <row r="154" spans="1:12" s="8" customFormat="1" ht="19.5" x14ac:dyDescent="0.25">
      <c r="A154" s="68" t="s">
        <v>0</v>
      </c>
      <c r="B154" s="133">
        <v>0</v>
      </c>
      <c r="C154" s="141">
        <v>0</v>
      </c>
      <c r="D154" s="133">
        <v>0</v>
      </c>
      <c r="E154" s="132">
        <v>0</v>
      </c>
      <c r="F154" s="133">
        <v>0</v>
      </c>
      <c r="G154" s="132">
        <v>0</v>
      </c>
      <c r="H154" s="133">
        <v>0</v>
      </c>
      <c r="I154" s="133">
        <f>B154-G154</f>
        <v>0</v>
      </c>
      <c r="J154" s="569"/>
    </row>
    <row r="155" spans="1:12" s="138" customFormat="1" ht="19.5" x14ac:dyDescent="0.25">
      <c r="A155" s="110" t="s">
        <v>123</v>
      </c>
      <c r="B155" s="142">
        <v>602135.9</v>
      </c>
      <c r="C155" s="143">
        <v>347461.7</v>
      </c>
      <c r="D155" s="133">
        <f>C155/B155*100</f>
        <v>57.7048636362655</v>
      </c>
      <c r="E155" s="133">
        <v>346912.5</v>
      </c>
      <c r="F155" s="133">
        <f>E155/B155*100</f>
        <v>57.613654990509609</v>
      </c>
      <c r="G155" s="133">
        <v>346912.5</v>
      </c>
      <c r="H155" s="133">
        <f>G155/B155*100</f>
        <v>57.613654990509609</v>
      </c>
      <c r="I155" s="133">
        <f>B155-G155</f>
        <v>255223.40000000002</v>
      </c>
      <c r="J155" s="569"/>
    </row>
    <row r="156" spans="1:12" s="8" customFormat="1" x14ac:dyDescent="0.25">
      <c r="A156" s="72" t="s">
        <v>2</v>
      </c>
      <c r="B156" s="144">
        <v>40469.699999999997</v>
      </c>
      <c r="C156" s="145">
        <v>22906.400000000001</v>
      </c>
      <c r="D156" s="132">
        <f>C156/B156*100</f>
        <v>56.601358547258819</v>
      </c>
      <c r="E156" s="132">
        <v>22871.4</v>
      </c>
      <c r="F156" s="132">
        <f>E156/B156*100</f>
        <v>56.514874090986602</v>
      </c>
      <c r="G156" s="132">
        <v>22871.4</v>
      </c>
      <c r="H156" s="132">
        <f>G156/B156*100</f>
        <v>56.514874090986602</v>
      </c>
      <c r="I156" s="132">
        <f>B156-G156</f>
        <v>17598.299999999996</v>
      </c>
      <c r="J156" s="569"/>
    </row>
    <row r="157" spans="1:12" s="8" customFormat="1" x14ac:dyDescent="0.25">
      <c r="A157" s="72" t="s">
        <v>3</v>
      </c>
      <c r="B157" s="132">
        <v>0</v>
      </c>
      <c r="C157" s="146">
        <v>0</v>
      </c>
      <c r="D157" s="132">
        <v>0</v>
      </c>
      <c r="E157" s="132">
        <v>0</v>
      </c>
      <c r="F157" s="132">
        <v>0</v>
      </c>
      <c r="G157" s="132">
        <v>0</v>
      </c>
      <c r="H157" s="132">
        <v>0</v>
      </c>
      <c r="I157" s="132">
        <f>B157-G157</f>
        <v>0</v>
      </c>
      <c r="J157" s="570"/>
    </row>
    <row r="158" spans="1:12" x14ac:dyDescent="0.25">
      <c r="A158" s="403" t="s">
        <v>61</v>
      </c>
      <c r="B158" s="404"/>
      <c r="C158" s="404"/>
      <c r="D158" s="404"/>
      <c r="E158" s="404"/>
      <c r="F158" s="404"/>
      <c r="G158" s="404"/>
      <c r="H158" s="404"/>
      <c r="I158" s="404"/>
      <c r="J158" s="405"/>
      <c r="K158" s="2" t="s">
        <v>31</v>
      </c>
    </row>
    <row r="159" spans="1:12" x14ac:dyDescent="0.25">
      <c r="A159" s="403" t="s">
        <v>15</v>
      </c>
      <c r="B159" s="404"/>
      <c r="C159" s="404"/>
      <c r="D159" s="404"/>
      <c r="E159" s="404"/>
      <c r="F159" s="404"/>
      <c r="G159" s="404"/>
      <c r="H159" s="404"/>
      <c r="I159" s="404"/>
      <c r="J159" s="405"/>
    </row>
    <row r="160" spans="1:12" x14ac:dyDescent="0.25">
      <c r="A160" s="403" t="s">
        <v>29</v>
      </c>
      <c r="B160" s="404"/>
      <c r="C160" s="404"/>
      <c r="D160" s="404"/>
      <c r="E160" s="404"/>
      <c r="F160" s="404"/>
      <c r="G160" s="404"/>
      <c r="H160" s="404"/>
      <c r="I160" s="404"/>
      <c r="J160" s="405"/>
    </row>
    <row r="161" spans="1:13" x14ac:dyDescent="0.25">
      <c r="A161" s="511" t="s">
        <v>276</v>
      </c>
      <c r="B161" s="512"/>
      <c r="C161" s="512"/>
      <c r="D161" s="512"/>
      <c r="E161" s="512"/>
      <c r="F161" s="512"/>
      <c r="G161" s="512"/>
      <c r="H161" s="512"/>
      <c r="I161" s="512"/>
      <c r="J161" s="513"/>
    </row>
    <row r="162" spans="1:13" ht="99" customHeight="1" x14ac:dyDescent="0.25">
      <c r="A162" s="153" t="s">
        <v>107</v>
      </c>
      <c r="B162" s="133">
        <f>SUM(B163:B166)</f>
        <v>608790.9</v>
      </c>
      <c r="C162" s="133">
        <f>SUM(C163:C166)</f>
        <v>495882.63592999999</v>
      </c>
      <c r="D162" s="133">
        <f>C162/B162*100</f>
        <v>81.453687289018276</v>
      </c>
      <c r="E162" s="133">
        <f>SUM(E163:E166)</f>
        <v>495882.63592999999</v>
      </c>
      <c r="F162" s="133">
        <f>E162/B162*100</f>
        <v>81.453687289018276</v>
      </c>
      <c r="G162" s="133">
        <f>SUM(G163:G166)</f>
        <v>495882.63592999999</v>
      </c>
      <c r="H162" s="133">
        <f>G162/B162*100</f>
        <v>81.453687289018276</v>
      </c>
      <c r="I162" s="133">
        <f t="shared" ref="I162:I171" si="11">B162-G162</f>
        <v>112908.26407000003</v>
      </c>
      <c r="J162" s="567" t="s">
        <v>295</v>
      </c>
      <c r="K162" s="10" t="s">
        <v>22</v>
      </c>
      <c r="L162" s="10" t="s">
        <v>18</v>
      </c>
      <c r="M162" s="10" t="s">
        <v>20</v>
      </c>
    </row>
    <row r="163" spans="1:13" ht="19.5" x14ac:dyDescent="0.25">
      <c r="A163" s="73" t="s">
        <v>0</v>
      </c>
      <c r="B163" s="133">
        <v>394381</v>
      </c>
      <c r="C163" s="133">
        <v>394381</v>
      </c>
      <c r="D163" s="133">
        <f>C163/B163*100</f>
        <v>100</v>
      </c>
      <c r="E163" s="133">
        <v>394381</v>
      </c>
      <c r="F163" s="133">
        <f>E163/B163*100</f>
        <v>100</v>
      </c>
      <c r="G163" s="133">
        <v>394381</v>
      </c>
      <c r="H163" s="133">
        <f>G163/B163*100</f>
        <v>100</v>
      </c>
      <c r="I163" s="133">
        <f t="shared" si="11"/>
        <v>0</v>
      </c>
      <c r="J163" s="569"/>
      <c r="M163" s="12"/>
    </row>
    <row r="164" spans="1:13" ht="19.5" x14ac:dyDescent="0.25">
      <c r="A164" s="74" t="s">
        <v>1</v>
      </c>
      <c r="B164" s="133">
        <v>204258</v>
      </c>
      <c r="C164" s="133">
        <v>100310.36695</v>
      </c>
      <c r="D164" s="133">
        <f>C164/B164*100</f>
        <v>49.109639255255608</v>
      </c>
      <c r="E164" s="133">
        <v>100310.36695</v>
      </c>
      <c r="F164" s="133">
        <f>E164/B164*100</f>
        <v>49.109639255255608</v>
      </c>
      <c r="G164" s="133">
        <v>100310.36695</v>
      </c>
      <c r="H164" s="133">
        <f>G164/B164*100</f>
        <v>49.109639255255608</v>
      </c>
      <c r="I164" s="133">
        <f t="shared" si="11"/>
        <v>103947.63305</v>
      </c>
      <c r="J164" s="569"/>
      <c r="M164" s="12"/>
    </row>
    <row r="165" spans="1:13" x14ac:dyDescent="0.25">
      <c r="A165" s="75" t="s">
        <v>2</v>
      </c>
      <c r="B165" s="132">
        <v>10151.9</v>
      </c>
      <c r="C165" s="132">
        <v>1191.2689800000001</v>
      </c>
      <c r="D165" s="132">
        <f>C165/B165*100</f>
        <v>11.734443601690325</v>
      </c>
      <c r="E165" s="132">
        <v>1191.2689800000001</v>
      </c>
      <c r="F165" s="132">
        <f>E165/B165*100</f>
        <v>11.734443601690325</v>
      </c>
      <c r="G165" s="132">
        <v>1191.2689800000001</v>
      </c>
      <c r="H165" s="132">
        <f>G165/B165*100</f>
        <v>11.734443601690325</v>
      </c>
      <c r="I165" s="132">
        <f t="shared" si="11"/>
        <v>8960.6310199999989</v>
      </c>
      <c r="J165" s="569"/>
      <c r="M165" s="13"/>
    </row>
    <row r="166" spans="1:13" x14ac:dyDescent="0.25">
      <c r="A166" s="69" t="s">
        <v>3</v>
      </c>
      <c r="B166" s="132">
        <v>0</v>
      </c>
      <c r="C166" s="132">
        <v>0</v>
      </c>
      <c r="D166" s="132">
        <v>0</v>
      </c>
      <c r="E166" s="132">
        <v>0</v>
      </c>
      <c r="F166" s="132">
        <v>0</v>
      </c>
      <c r="G166" s="132">
        <v>0</v>
      </c>
      <c r="H166" s="132">
        <v>0</v>
      </c>
      <c r="I166" s="132">
        <f t="shared" si="11"/>
        <v>0</v>
      </c>
      <c r="J166" s="570"/>
      <c r="M166" s="13"/>
    </row>
    <row r="167" spans="1:13" ht="83.25" customHeight="1" x14ac:dyDescent="0.25">
      <c r="A167" s="153" t="s">
        <v>175</v>
      </c>
      <c r="B167" s="133">
        <f>SUM(B168:B171)</f>
        <v>160613.35699999999</v>
      </c>
      <c r="C167" s="133">
        <f>SUM(C168:C171)</f>
        <v>0</v>
      </c>
      <c r="D167" s="133">
        <f>C167/B167*100</f>
        <v>0</v>
      </c>
      <c r="E167" s="133">
        <f>SUM(E168:E171)</f>
        <v>0</v>
      </c>
      <c r="F167" s="133">
        <f>E167/B167*100</f>
        <v>0</v>
      </c>
      <c r="G167" s="133">
        <f>SUM(G168:G171)</f>
        <v>0</v>
      </c>
      <c r="H167" s="133">
        <f>G167/B167*100</f>
        <v>0</v>
      </c>
      <c r="I167" s="133">
        <f t="shared" si="11"/>
        <v>160613.35699999999</v>
      </c>
      <c r="J167" s="568"/>
      <c r="K167" s="10" t="s">
        <v>22</v>
      </c>
      <c r="L167" s="10" t="s">
        <v>18</v>
      </c>
      <c r="M167" s="10" t="s">
        <v>20</v>
      </c>
    </row>
    <row r="168" spans="1:13" ht="19.5" x14ac:dyDescent="0.25">
      <c r="A168" s="73" t="s">
        <v>0</v>
      </c>
      <c r="B168" s="133">
        <v>157757.95699999999</v>
      </c>
      <c r="C168" s="133">
        <v>0</v>
      </c>
      <c r="D168" s="133">
        <f>C168/B168*100</f>
        <v>0</v>
      </c>
      <c r="E168" s="133">
        <v>0</v>
      </c>
      <c r="F168" s="133">
        <f>E168/B168*100</f>
        <v>0</v>
      </c>
      <c r="G168" s="133">
        <v>0</v>
      </c>
      <c r="H168" s="133">
        <f>G168/B168*100</f>
        <v>0</v>
      </c>
      <c r="I168" s="133">
        <f t="shared" si="11"/>
        <v>157757.95699999999</v>
      </c>
      <c r="J168" s="569"/>
      <c r="M168" s="12"/>
    </row>
    <row r="169" spans="1:13" ht="19.5" x14ac:dyDescent="0.25">
      <c r="A169" s="74" t="s">
        <v>1</v>
      </c>
      <c r="B169" s="133">
        <v>0</v>
      </c>
      <c r="C169" s="133">
        <v>0</v>
      </c>
      <c r="D169" s="133">
        <v>0</v>
      </c>
      <c r="E169" s="133">
        <v>0</v>
      </c>
      <c r="F169" s="133">
        <v>0</v>
      </c>
      <c r="G169" s="133">
        <v>0</v>
      </c>
      <c r="H169" s="133">
        <v>0</v>
      </c>
      <c r="I169" s="133">
        <f t="shared" si="11"/>
        <v>0</v>
      </c>
      <c r="J169" s="569"/>
      <c r="M169" s="12"/>
    </row>
    <row r="170" spans="1:13" x14ac:dyDescent="0.25">
      <c r="A170" s="75" t="s">
        <v>2</v>
      </c>
      <c r="B170" s="132">
        <v>2855.4</v>
      </c>
      <c r="C170" s="132">
        <v>0</v>
      </c>
      <c r="D170" s="132">
        <f>C170/B170*100</f>
        <v>0</v>
      </c>
      <c r="E170" s="132">
        <v>0</v>
      </c>
      <c r="F170" s="132">
        <f>E170/B170*100</f>
        <v>0</v>
      </c>
      <c r="G170" s="132">
        <v>0</v>
      </c>
      <c r="H170" s="132">
        <f>G170/B170*100</f>
        <v>0</v>
      </c>
      <c r="I170" s="132">
        <f t="shared" si="11"/>
        <v>2855.4</v>
      </c>
      <c r="J170" s="569"/>
      <c r="M170" s="13"/>
    </row>
    <row r="171" spans="1:13" x14ac:dyDescent="0.25">
      <c r="A171" s="69" t="s">
        <v>3</v>
      </c>
      <c r="B171" s="132">
        <v>0</v>
      </c>
      <c r="C171" s="132">
        <v>0</v>
      </c>
      <c r="D171" s="132">
        <v>0</v>
      </c>
      <c r="E171" s="132">
        <v>0</v>
      </c>
      <c r="F171" s="132">
        <v>0</v>
      </c>
      <c r="G171" s="132">
        <v>0</v>
      </c>
      <c r="H171" s="132">
        <v>0</v>
      </c>
      <c r="I171" s="132">
        <f t="shared" si="11"/>
        <v>0</v>
      </c>
      <c r="J171" s="570"/>
      <c r="M171" s="13"/>
    </row>
    <row r="172" spans="1:13" s="43" customFormat="1" x14ac:dyDescent="0.25">
      <c r="A172" s="403" t="s">
        <v>277</v>
      </c>
      <c r="B172" s="404"/>
      <c r="C172" s="404"/>
      <c r="D172" s="404"/>
      <c r="E172" s="404"/>
      <c r="F172" s="404"/>
      <c r="G172" s="404"/>
      <c r="H172" s="404"/>
      <c r="I172" s="404"/>
      <c r="J172" s="405"/>
      <c r="K172" s="43" t="s">
        <v>31</v>
      </c>
      <c r="M172" s="44"/>
    </row>
    <row r="173" spans="1:13" s="45" customFormat="1" x14ac:dyDescent="0.25">
      <c r="A173" s="406" t="s">
        <v>111</v>
      </c>
      <c r="B173" s="406"/>
      <c r="C173" s="406"/>
      <c r="D173" s="406"/>
      <c r="E173" s="406"/>
      <c r="F173" s="406"/>
      <c r="G173" s="406"/>
      <c r="H173" s="406"/>
      <c r="I173" s="406"/>
      <c r="J173" s="407"/>
      <c r="M173" s="46"/>
    </row>
    <row r="174" spans="1:13" s="45" customFormat="1" x14ac:dyDescent="0.25">
      <c r="A174" s="449" t="s">
        <v>26</v>
      </c>
      <c r="B174" s="406"/>
      <c r="C174" s="406"/>
      <c r="D174" s="406"/>
      <c r="E174" s="406"/>
      <c r="F174" s="406"/>
      <c r="G174" s="406"/>
      <c r="H174" s="406"/>
      <c r="I174" s="406"/>
      <c r="J174" s="407"/>
      <c r="K174" s="47"/>
      <c r="M174" s="46"/>
    </row>
    <row r="175" spans="1:13" s="147" customFormat="1" x14ac:dyDescent="0.25">
      <c r="A175" s="430" t="s">
        <v>176</v>
      </c>
      <c r="B175" s="431"/>
      <c r="C175" s="431"/>
      <c r="D175" s="431"/>
      <c r="E175" s="431"/>
      <c r="F175" s="431"/>
      <c r="G175" s="431"/>
      <c r="H175" s="431"/>
      <c r="I175" s="431"/>
      <c r="J175" s="432"/>
    </row>
    <row r="176" spans="1:13" x14ac:dyDescent="0.25">
      <c r="A176" s="476" t="s">
        <v>119</v>
      </c>
      <c r="B176" s="477"/>
      <c r="C176" s="477"/>
      <c r="D176" s="477"/>
      <c r="E176" s="477"/>
      <c r="F176" s="477"/>
      <c r="G176" s="477"/>
      <c r="H176" s="477"/>
      <c r="I176" s="477"/>
      <c r="J176" s="486"/>
    </row>
    <row r="177" spans="1:13" ht="75" x14ac:dyDescent="0.25">
      <c r="A177" s="153" t="s">
        <v>62</v>
      </c>
      <c r="B177" s="133">
        <f>SUM(B178:B181)</f>
        <v>5000</v>
      </c>
      <c r="C177" s="133">
        <f>SUM(C178:C181)</f>
        <v>5000</v>
      </c>
      <c r="D177" s="133">
        <f>C177/B177*100</f>
        <v>100</v>
      </c>
      <c r="E177" s="133">
        <f>SUM(E178:E181)</f>
        <v>5000</v>
      </c>
      <c r="F177" s="133">
        <f>E177/B177*100</f>
        <v>100</v>
      </c>
      <c r="G177" s="133">
        <f>SUM(G178:G181)</f>
        <v>5000</v>
      </c>
      <c r="H177" s="133">
        <f>G177/B177*100</f>
        <v>100</v>
      </c>
      <c r="I177" s="133">
        <f>B177-G177</f>
        <v>0</v>
      </c>
      <c r="J177" s="568" t="s">
        <v>296</v>
      </c>
      <c r="K177" s="583" t="s">
        <v>37</v>
      </c>
      <c r="L177" s="582" t="s">
        <v>19</v>
      </c>
      <c r="M177" s="582" t="s">
        <v>16</v>
      </c>
    </row>
    <row r="178" spans="1:13" ht="19.5" x14ac:dyDescent="0.25">
      <c r="A178" s="73" t="s">
        <v>0</v>
      </c>
      <c r="B178" s="133">
        <v>0</v>
      </c>
      <c r="C178" s="133">
        <v>0</v>
      </c>
      <c r="D178" s="133">
        <v>0</v>
      </c>
      <c r="E178" s="133">
        <v>0</v>
      </c>
      <c r="F178" s="133">
        <v>0</v>
      </c>
      <c r="G178" s="133">
        <v>0</v>
      </c>
      <c r="H178" s="133">
        <v>0</v>
      </c>
      <c r="I178" s="133">
        <f>B178-G178</f>
        <v>0</v>
      </c>
      <c r="J178" s="569"/>
      <c r="K178" s="583"/>
      <c r="L178" s="582"/>
      <c r="M178" s="582"/>
    </row>
    <row r="179" spans="1:13" ht="19.5" x14ac:dyDescent="0.25">
      <c r="A179" s="76" t="s">
        <v>1</v>
      </c>
      <c r="B179" s="133">
        <v>5000</v>
      </c>
      <c r="C179" s="133">
        <v>5000</v>
      </c>
      <c r="D179" s="133">
        <f>C179/B179*100</f>
        <v>100</v>
      </c>
      <c r="E179" s="133">
        <v>5000</v>
      </c>
      <c r="F179" s="133">
        <f>E179/B179*100</f>
        <v>100</v>
      </c>
      <c r="G179" s="133">
        <v>5000</v>
      </c>
      <c r="H179" s="133">
        <f>G179/B179*100</f>
        <v>100</v>
      </c>
      <c r="I179" s="133">
        <f>B179-G179</f>
        <v>0</v>
      </c>
      <c r="J179" s="569"/>
      <c r="K179" s="583"/>
      <c r="L179" s="582"/>
      <c r="M179" s="582"/>
    </row>
    <row r="180" spans="1:13" x14ac:dyDescent="0.25">
      <c r="A180" s="77" t="s">
        <v>2</v>
      </c>
      <c r="B180" s="148">
        <v>0</v>
      </c>
      <c r="C180" s="148">
        <v>0</v>
      </c>
      <c r="D180" s="132">
        <v>0</v>
      </c>
      <c r="E180" s="148">
        <v>0</v>
      </c>
      <c r="F180" s="132">
        <v>0</v>
      </c>
      <c r="G180" s="148">
        <v>0</v>
      </c>
      <c r="H180" s="132">
        <v>0</v>
      </c>
      <c r="I180" s="148">
        <f>B180-G180</f>
        <v>0</v>
      </c>
      <c r="J180" s="569"/>
      <c r="K180" s="583"/>
      <c r="L180" s="582"/>
      <c r="M180" s="582"/>
    </row>
    <row r="181" spans="1:13" x14ac:dyDescent="0.25">
      <c r="A181" s="60" t="s">
        <v>3</v>
      </c>
      <c r="B181" s="132">
        <v>0</v>
      </c>
      <c r="C181" s="132">
        <v>0</v>
      </c>
      <c r="D181" s="132">
        <v>0</v>
      </c>
      <c r="E181" s="132">
        <v>0</v>
      </c>
      <c r="F181" s="132">
        <v>0</v>
      </c>
      <c r="G181" s="132">
        <v>0</v>
      </c>
      <c r="H181" s="132">
        <v>0</v>
      </c>
      <c r="I181" s="132">
        <f>B181-G181</f>
        <v>0</v>
      </c>
      <c r="J181" s="570"/>
      <c r="K181" s="33"/>
      <c r="L181" s="95"/>
      <c r="M181" s="95"/>
    </row>
    <row r="182" spans="1:13" s="19" customFormat="1" x14ac:dyDescent="0.25">
      <c r="A182" s="499" t="s">
        <v>235</v>
      </c>
      <c r="B182" s="500"/>
      <c r="C182" s="500"/>
      <c r="D182" s="500"/>
      <c r="E182" s="500"/>
      <c r="F182" s="500"/>
      <c r="G182" s="500"/>
      <c r="H182" s="500"/>
      <c r="I182" s="500"/>
      <c r="J182" s="500"/>
    </row>
    <row r="183" spans="1:13" x14ac:dyDescent="0.25">
      <c r="A183" s="501" t="s">
        <v>106</v>
      </c>
      <c r="B183" s="502"/>
      <c r="C183" s="502"/>
      <c r="D183" s="502"/>
      <c r="E183" s="502"/>
      <c r="F183" s="502"/>
      <c r="G183" s="502"/>
      <c r="H183" s="502"/>
      <c r="I183" s="502"/>
      <c r="J183" s="502"/>
    </row>
    <row r="184" spans="1:13" s="94" customFormat="1" x14ac:dyDescent="0.25">
      <c r="A184" s="495" t="s">
        <v>158</v>
      </c>
      <c r="B184" s="495"/>
      <c r="C184" s="495"/>
      <c r="D184" s="495"/>
      <c r="E184" s="495"/>
      <c r="F184" s="495"/>
      <c r="G184" s="495"/>
      <c r="H184" s="495"/>
      <c r="I184" s="495"/>
      <c r="J184" s="495"/>
    </row>
    <row r="185" spans="1:13" s="94" customFormat="1" x14ac:dyDescent="0.25">
      <c r="A185" s="496" t="s">
        <v>118</v>
      </c>
      <c r="B185" s="496"/>
      <c r="C185" s="496"/>
      <c r="D185" s="496"/>
      <c r="E185" s="496"/>
      <c r="F185" s="496"/>
      <c r="G185" s="496"/>
      <c r="H185" s="496"/>
      <c r="I185" s="496"/>
      <c r="J185" s="496"/>
    </row>
    <row r="186" spans="1:13" s="94" customFormat="1" x14ac:dyDescent="0.25">
      <c r="A186" s="520" t="s">
        <v>236</v>
      </c>
      <c r="B186" s="520"/>
      <c r="C186" s="520"/>
      <c r="D186" s="520"/>
      <c r="E186" s="520"/>
      <c r="F186" s="520"/>
      <c r="G186" s="520"/>
      <c r="H186" s="520"/>
      <c r="I186" s="520"/>
      <c r="J186" s="520"/>
    </row>
    <row r="187" spans="1:13" s="48" customFormat="1" ht="206.25" x14ac:dyDescent="0.25">
      <c r="A187" s="153" t="s">
        <v>63</v>
      </c>
      <c r="B187" s="149">
        <f>SUM(B188:B191)</f>
        <v>285968.39999999997</v>
      </c>
      <c r="C187" s="149">
        <f>SUM(C188:C191)</f>
        <v>164599.6</v>
      </c>
      <c r="D187" s="149">
        <f>C187/B187*100</f>
        <v>57.55866732128446</v>
      </c>
      <c r="E187" s="149">
        <f>SUM(E188:E191)</f>
        <v>162637.9</v>
      </c>
      <c r="F187" s="149">
        <f>E187/B187*100</f>
        <v>56.872682436241206</v>
      </c>
      <c r="G187" s="149">
        <f>SUM(G188:G191)</f>
        <v>121461.9</v>
      </c>
      <c r="H187" s="149">
        <f>G187/B187*100</f>
        <v>42.473888723369441</v>
      </c>
      <c r="I187" s="149">
        <f t="shared" ref="I187:I211" si="12">B187-G187</f>
        <v>164506.49999999997</v>
      </c>
      <c r="J187" s="561" t="s">
        <v>280</v>
      </c>
      <c r="K187" s="49" t="s">
        <v>237</v>
      </c>
    </row>
    <row r="188" spans="1:13" s="48" customFormat="1" ht="19.5" x14ac:dyDescent="0.25">
      <c r="A188" s="78" t="s">
        <v>0</v>
      </c>
      <c r="B188" s="149">
        <v>0</v>
      </c>
      <c r="C188" s="149">
        <v>0</v>
      </c>
      <c r="D188" s="149">
        <v>0</v>
      </c>
      <c r="E188" s="149">
        <v>0</v>
      </c>
      <c r="F188" s="149">
        <v>0</v>
      </c>
      <c r="G188" s="149">
        <v>0</v>
      </c>
      <c r="H188" s="149">
        <v>0</v>
      </c>
      <c r="I188" s="149">
        <f t="shared" si="12"/>
        <v>0</v>
      </c>
      <c r="J188" s="562"/>
      <c r="K188" s="49"/>
    </row>
    <row r="189" spans="1:13" s="48" customFormat="1" ht="19.5" x14ac:dyDescent="0.25">
      <c r="A189" s="78" t="s">
        <v>1</v>
      </c>
      <c r="B189" s="149">
        <v>273091.3</v>
      </c>
      <c r="C189" s="149">
        <v>154723.6</v>
      </c>
      <c r="D189" s="149">
        <f>C189/B189*100</f>
        <v>56.656363641024086</v>
      </c>
      <c r="E189" s="149">
        <v>153879.6</v>
      </c>
      <c r="F189" s="149">
        <f>E189/B189*100</f>
        <v>56.347309489537025</v>
      </c>
      <c r="G189" s="149">
        <v>114174.2</v>
      </c>
      <c r="H189" s="149">
        <f>G189/B189*100</f>
        <v>41.808069316012627</v>
      </c>
      <c r="I189" s="149">
        <f t="shared" si="12"/>
        <v>158917.09999999998</v>
      </c>
      <c r="J189" s="562" t="s">
        <v>10</v>
      </c>
      <c r="K189" s="49"/>
    </row>
    <row r="190" spans="1:13" s="48" customFormat="1" x14ac:dyDescent="0.25">
      <c r="A190" s="79" t="s">
        <v>2</v>
      </c>
      <c r="B190" s="150">
        <v>12877.1</v>
      </c>
      <c r="C190" s="150">
        <v>9876</v>
      </c>
      <c r="D190" s="150">
        <f>C190/B190*100</f>
        <v>76.694286757111456</v>
      </c>
      <c r="E190" s="150">
        <v>8758.2999999999993</v>
      </c>
      <c r="F190" s="150">
        <f>E190/B190*100</f>
        <v>68.014537434670842</v>
      </c>
      <c r="G190" s="150">
        <v>7287.7</v>
      </c>
      <c r="H190" s="150">
        <f>G190/B190*100</f>
        <v>56.594264236512885</v>
      </c>
      <c r="I190" s="150">
        <f t="shared" si="12"/>
        <v>5589.4000000000005</v>
      </c>
      <c r="J190" s="562"/>
      <c r="K190" s="49"/>
    </row>
    <row r="191" spans="1:13" s="48" customFormat="1" x14ac:dyDescent="0.25">
      <c r="A191" s="79" t="s">
        <v>3</v>
      </c>
      <c r="B191" s="150">
        <v>0</v>
      </c>
      <c r="C191" s="150">
        <v>0</v>
      </c>
      <c r="D191" s="150">
        <v>0</v>
      </c>
      <c r="E191" s="150">
        <v>0</v>
      </c>
      <c r="F191" s="150">
        <v>0</v>
      </c>
      <c r="G191" s="150">
        <v>0</v>
      </c>
      <c r="H191" s="150">
        <v>0</v>
      </c>
      <c r="I191" s="150">
        <f t="shared" si="12"/>
        <v>0</v>
      </c>
      <c r="J191" s="563"/>
      <c r="K191" s="49"/>
    </row>
    <row r="192" spans="1:13" s="48" customFormat="1" ht="207" customHeight="1" x14ac:dyDescent="0.25">
      <c r="A192" s="153" t="s">
        <v>64</v>
      </c>
      <c r="B192" s="149">
        <f>SUM(B193:B196)</f>
        <v>132068.5</v>
      </c>
      <c r="C192" s="149">
        <f>SUM(C193:C196)</f>
        <v>846.9</v>
      </c>
      <c r="D192" s="149">
        <f>C192/B192*100</f>
        <v>0.64125813498298223</v>
      </c>
      <c r="E192" s="149">
        <f>SUM(E193:E196)</f>
        <v>846.9</v>
      </c>
      <c r="F192" s="149">
        <f>E192/B192*100</f>
        <v>0.64125813498298223</v>
      </c>
      <c r="G192" s="149">
        <f>SUM(G193:G196)</f>
        <v>49.7</v>
      </c>
      <c r="H192" s="149">
        <f>G192/B192*100</f>
        <v>3.7631986431283765E-2</v>
      </c>
      <c r="I192" s="149">
        <f t="shared" si="12"/>
        <v>132018.79999999999</v>
      </c>
      <c r="J192" s="561" t="s">
        <v>281</v>
      </c>
      <c r="K192" s="49" t="s">
        <v>238</v>
      </c>
    </row>
    <row r="193" spans="1:11" s="48" customFormat="1" ht="19.5" x14ac:dyDescent="0.25">
      <c r="A193" s="78" t="s">
        <v>0</v>
      </c>
      <c r="B193" s="149">
        <v>0</v>
      </c>
      <c r="C193" s="149">
        <v>0</v>
      </c>
      <c r="D193" s="149">
        <v>0</v>
      </c>
      <c r="E193" s="149">
        <v>0</v>
      </c>
      <c r="F193" s="149">
        <v>0</v>
      </c>
      <c r="G193" s="149">
        <v>0</v>
      </c>
      <c r="H193" s="149">
        <v>0</v>
      </c>
      <c r="I193" s="149">
        <f t="shared" si="12"/>
        <v>0</v>
      </c>
      <c r="J193" s="569" t="s">
        <v>10</v>
      </c>
    </row>
    <row r="194" spans="1:11" s="48" customFormat="1" ht="19.5" x14ac:dyDescent="0.25">
      <c r="A194" s="78" t="s">
        <v>1</v>
      </c>
      <c r="B194" s="149">
        <v>124144.4</v>
      </c>
      <c r="C194" s="149">
        <v>796.1</v>
      </c>
      <c r="D194" s="149">
        <f>C194/B194*100</f>
        <v>0.64126936051887962</v>
      </c>
      <c r="E194" s="149">
        <v>796.1</v>
      </c>
      <c r="F194" s="149">
        <f>E194/B194*100</f>
        <v>0.64126936051887962</v>
      </c>
      <c r="G194" s="149">
        <v>46.7</v>
      </c>
      <c r="H194" s="149">
        <f>G194/B194*100</f>
        <v>3.7617484155547894E-2</v>
      </c>
      <c r="I194" s="149">
        <f t="shared" si="12"/>
        <v>124097.7</v>
      </c>
      <c r="J194" s="569"/>
    </row>
    <row r="195" spans="1:11" s="48" customFormat="1" x14ac:dyDescent="0.25">
      <c r="A195" s="79" t="s">
        <v>2</v>
      </c>
      <c r="B195" s="150">
        <v>7924.1</v>
      </c>
      <c r="C195" s="150">
        <v>50.8</v>
      </c>
      <c r="D195" s="150">
        <f>C195/B195*100</f>
        <v>0.64108226801781898</v>
      </c>
      <c r="E195" s="150">
        <v>50.8</v>
      </c>
      <c r="F195" s="150">
        <f>E195/B195*100</f>
        <v>0.64108226801781898</v>
      </c>
      <c r="G195" s="150">
        <v>3</v>
      </c>
      <c r="H195" s="150">
        <f>G195/B195*100</f>
        <v>3.7859189056170417E-2</v>
      </c>
      <c r="I195" s="150">
        <f t="shared" si="12"/>
        <v>7921.1</v>
      </c>
      <c r="J195" s="569"/>
    </row>
    <row r="196" spans="1:11" s="48" customFormat="1" x14ac:dyDescent="0.25">
      <c r="A196" s="79" t="s">
        <v>3</v>
      </c>
      <c r="B196" s="150">
        <v>0</v>
      </c>
      <c r="C196" s="150">
        <v>0</v>
      </c>
      <c r="D196" s="150">
        <v>0</v>
      </c>
      <c r="E196" s="150">
        <v>0</v>
      </c>
      <c r="F196" s="150">
        <v>0</v>
      </c>
      <c r="G196" s="150">
        <v>0</v>
      </c>
      <c r="H196" s="150">
        <v>0</v>
      </c>
      <c r="I196" s="150">
        <f t="shared" si="12"/>
        <v>0</v>
      </c>
      <c r="J196" s="570"/>
    </row>
    <row r="197" spans="1:11" s="50" customFormat="1" ht="56.25" x14ac:dyDescent="0.25">
      <c r="A197" s="158" t="s">
        <v>65</v>
      </c>
      <c r="B197" s="149">
        <f>SUM(B198:B201)</f>
        <v>9857.7999999999993</v>
      </c>
      <c r="C197" s="149">
        <f>SUM(C198:C201)</f>
        <v>2201.4</v>
      </c>
      <c r="D197" s="149">
        <f>C197/B197*100</f>
        <v>22.33155470794701</v>
      </c>
      <c r="E197" s="149">
        <f>SUM(E198:E201)</f>
        <v>2049.8000000000002</v>
      </c>
      <c r="F197" s="149">
        <f>E197/B197*100</f>
        <v>20.793686218020252</v>
      </c>
      <c r="G197" s="149">
        <f>SUM(G198:G201)</f>
        <v>2049.8000000000002</v>
      </c>
      <c r="H197" s="149">
        <f>G197/B197*100</f>
        <v>20.793686218020252</v>
      </c>
      <c r="I197" s="149">
        <f t="shared" si="12"/>
        <v>7807.9999999999991</v>
      </c>
      <c r="J197" s="567" t="s">
        <v>297</v>
      </c>
      <c r="K197" s="50" t="s">
        <v>238</v>
      </c>
    </row>
    <row r="198" spans="1:11" s="50" customFormat="1" ht="19.5" x14ac:dyDescent="0.25">
      <c r="A198" s="78" t="s">
        <v>0</v>
      </c>
      <c r="B198" s="149">
        <v>0</v>
      </c>
      <c r="C198" s="149">
        <v>0</v>
      </c>
      <c r="D198" s="149">
        <v>0</v>
      </c>
      <c r="E198" s="149">
        <v>0</v>
      </c>
      <c r="F198" s="149">
        <v>0</v>
      </c>
      <c r="G198" s="149">
        <v>0</v>
      </c>
      <c r="H198" s="149">
        <v>0</v>
      </c>
      <c r="I198" s="149">
        <f t="shared" si="12"/>
        <v>0</v>
      </c>
      <c r="J198" s="562"/>
    </row>
    <row r="199" spans="1:11" s="8" customFormat="1" ht="19.5" x14ac:dyDescent="0.25">
      <c r="A199" s="78" t="s">
        <v>1</v>
      </c>
      <c r="B199" s="149">
        <v>7403.7</v>
      </c>
      <c r="C199" s="149">
        <v>1926.8</v>
      </c>
      <c r="D199" s="149">
        <f>C199/B199*100</f>
        <v>26.024825425125275</v>
      </c>
      <c r="E199" s="149">
        <v>1926.8</v>
      </c>
      <c r="F199" s="149">
        <f>E199/B199*100</f>
        <v>26.024825425125275</v>
      </c>
      <c r="G199" s="149">
        <v>1926.8</v>
      </c>
      <c r="H199" s="149">
        <f>G199/B199*100</f>
        <v>26.024825425125275</v>
      </c>
      <c r="I199" s="149">
        <f t="shared" si="12"/>
        <v>5476.9</v>
      </c>
      <c r="J199" s="562"/>
    </row>
    <row r="200" spans="1:11" s="8" customFormat="1" x14ac:dyDescent="0.25">
      <c r="A200" s="79" t="s">
        <v>2</v>
      </c>
      <c r="B200" s="150">
        <v>2454.1</v>
      </c>
      <c r="C200" s="150">
        <v>274.60000000000002</v>
      </c>
      <c r="D200" s="150">
        <f>C200/B200*100</f>
        <v>11.189438083207696</v>
      </c>
      <c r="E200" s="150">
        <v>123</v>
      </c>
      <c r="F200" s="150">
        <f>E200/B200*100</f>
        <v>5.0120207000529726</v>
      </c>
      <c r="G200" s="150">
        <v>123</v>
      </c>
      <c r="H200" s="150">
        <f>G200/B200*100</f>
        <v>5.0120207000529726</v>
      </c>
      <c r="I200" s="150">
        <f t="shared" si="12"/>
        <v>2331.1</v>
      </c>
      <c r="J200" s="562"/>
    </row>
    <row r="201" spans="1:11" s="8" customFormat="1" x14ac:dyDescent="0.25">
      <c r="A201" s="80" t="s">
        <v>3</v>
      </c>
      <c r="B201" s="150">
        <v>0</v>
      </c>
      <c r="C201" s="150">
        <v>0</v>
      </c>
      <c r="D201" s="150">
        <v>0</v>
      </c>
      <c r="E201" s="150">
        <v>0</v>
      </c>
      <c r="F201" s="150">
        <v>0</v>
      </c>
      <c r="G201" s="150">
        <v>0</v>
      </c>
      <c r="H201" s="150">
        <v>0</v>
      </c>
      <c r="I201" s="150">
        <f t="shared" si="12"/>
        <v>0</v>
      </c>
      <c r="J201" s="563"/>
    </row>
    <row r="202" spans="1:11" s="8" customFormat="1" ht="37.5" x14ac:dyDescent="0.25">
      <c r="A202" s="153" t="s">
        <v>66</v>
      </c>
      <c r="B202" s="149">
        <f>SUM(B203:B206)</f>
        <v>258559.6</v>
      </c>
      <c r="C202" s="149">
        <f>SUM(C203:C206)</f>
        <v>27792.399999999998</v>
      </c>
      <c r="D202" s="149">
        <f>C202/B202*100</f>
        <v>10.748933708127643</v>
      </c>
      <c r="E202" s="149">
        <f>SUM(E203:E206)</f>
        <v>27656.5</v>
      </c>
      <c r="F202" s="149">
        <f>E202/B202*100</f>
        <v>10.696373292656702</v>
      </c>
      <c r="G202" s="149">
        <f>SUM(G203:G206)</f>
        <v>27656.5</v>
      </c>
      <c r="H202" s="149">
        <f>G202/B202*100</f>
        <v>10.696373292656702</v>
      </c>
      <c r="I202" s="149">
        <f t="shared" si="12"/>
        <v>230903.1</v>
      </c>
      <c r="J202" s="561" t="s">
        <v>298</v>
      </c>
      <c r="K202" s="105" t="s">
        <v>117</v>
      </c>
    </row>
    <row r="203" spans="1:11" s="8" customFormat="1" ht="19.5" x14ac:dyDescent="0.25">
      <c r="A203" s="58" t="s">
        <v>0</v>
      </c>
      <c r="B203" s="149">
        <v>0</v>
      </c>
      <c r="C203" s="149">
        <v>0</v>
      </c>
      <c r="D203" s="149">
        <v>0</v>
      </c>
      <c r="E203" s="149">
        <v>0</v>
      </c>
      <c r="F203" s="149">
        <v>0</v>
      </c>
      <c r="G203" s="149">
        <v>0</v>
      </c>
      <c r="H203" s="149">
        <v>0</v>
      </c>
      <c r="I203" s="149">
        <f t="shared" si="12"/>
        <v>0</v>
      </c>
      <c r="J203" s="562"/>
    </row>
    <row r="204" spans="1:11" s="8" customFormat="1" ht="19.5" x14ac:dyDescent="0.25">
      <c r="A204" s="58" t="s">
        <v>1</v>
      </c>
      <c r="B204" s="149">
        <v>239866.1</v>
      </c>
      <c r="C204" s="149">
        <v>25997.1</v>
      </c>
      <c r="D204" s="149">
        <f>C204/B204*100</f>
        <v>10.838171796681564</v>
      </c>
      <c r="E204" s="149">
        <v>25997.1</v>
      </c>
      <c r="F204" s="149">
        <f>E204/B204*100</f>
        <v>10.838171796681564</v>
      </c>
      <c r="G204" s="149">
        <v>25997.1</v>
      </c>
      <c r="H204" s="149">
        <f>G204/B204*100</f>
        <v>10.838171796681564</v>
      </c>
      <c r="I204" s="149">
        <f t="shared" si="12"/>
        <v>213869</v>
      </c>
      <c r="J204" s="562"/>
    </row>
    <row r="205" spans="1:11" s="8" customFormat="1" x14ac:dyDescent="0.25">
      <c r="A205" s="60" t="s">
        <v>2</v>
      </c>
      <c r="B205" s="150">
        <v>18693.5</v>
      </c>
      <c r="C205" s="150">
        <v>1795.3</v>
      </c>
      <c r="D205" s="150">
        <f>C205/B205*100</f>
        <v>9.6038730039853437</v>
      </c>
      <c r="E205" s="150">
        <v>1659.4</v>
      </c>
      <c r="F205" s="150">
        <f>E205/B205*100</f>
        <v>8.8768823387808595</v>
      </c>
      <c r="G205" s="150">
        <v>1659.4</v>
      </c>
      <c r="H205" s="150">
        <f>G205/B205*100</f>
        <v>8.8768823387808595</v>
      </c>
      <c r="I205" s="150">
        <f t="shared" si="12"/>
        <v>17034.099999999999</v>
      </c>
      <c r="J205" s="562"/>
    </row>
    <row r="206" spans="1:11" s="8" customFormat="1" x14ac:dyDescent="0.25">
      <c r="A206" s="60" t="s">
        <v>3</v>
      </c>
      <c r="B206" s="150">
        <v>0</v>
      </c>
      <c r="C206" s="150">
        <v>0</v>
      </c>
      <c r="D206" s="150">
        <v>0</v>
      </c>
      <c r="E206" s="150">
        <v>0</v>
      </c>
      <c r="F206" s="150">
        <v>0</v>
      </c>
      <c r="G206" s="150">
        <v>0</v>
      </c>
      <c r="H206" s="150">
        <v>0</v>
      </c>
      <c r="I206" s="150">
        <f t="shared" si="12"/>
        <v>0</v>
      </c>
      <c r="J206" s="563"/>
    </row>
    <row r="207" spans="1:11" s="8" customFormat="1" ht="336.75" customHeight="1" x14ac:dyDescent="0.25">
      <c r="A207" s="153" t="s">
        <v>67</v>
      </c>
      <c r="B207" s="149">
        <f>SUM(B208:B211)</f>
        <v>159665.60000000001</v>
      </c>
      <c r="C207" s="149">
        <f>SUM(C208:C211)</f>
        <v>105800.5</v>
      </c>
      <c r="D207" s="149">
        <f>C207/B207*100</f>
        <v>66.2638038500466</v>
      </c>
      <c r="E207" s="149">
        <v>139297.29999999999</v>
      </c>
      <c r="F207" s="149">
        <f>E207/B207*100</f>
        <v>87.243150684931493</v>
      </c>
      <c r="G207" s="149">
        <f>SUM(G208:G211)</f>
        <v>105800.5</v>
      </c>
      <c r="H207" s="149">
        <f>G207/B207*100</f>
        <v>66.2638038500466</v>
      </c>
      <c r="I207" s="149">
        <f t="shared" si="12"/>
        <v>53865.100000000006</v>
      </c>
      <c r="J207" s="561" t="s">
        <v>299</v>
      </c>
    </row>
    <row r="208" spans="1:11" s="8" customFormat="1" ht="19.5" x14ac:dyDescent="0.25">
      <c r="A208" s="58" t="s">
        <v>0</v>
      </c>
      <c r="B208" s="149">
        <v>0</v>
      </c>
      <c r="C208" s="149">
        <v>0</v>
      </c>
      <c r="D208" s="149">
        <v>0</v>
      </c>
      <c r="E208" s="149">
        <v>0</v>
      </c>
      <c r="F208" s="149">
        <v>0</v>
      </c>
      <c r="G208" s="149">
        <v>0</v>
      </c>
      <c r="H208" s="149">
        <v>0</v>
      </c>
      <c r="I208" s="149">
        <f t="shared" si="12"/>
        <v>0</v>
      </c>
      <c r="J208" s="562"/>
    </row>
    <row r="209" spans="1:11" s="8" customFormat="1" ht="19.5" x14ac:dyDescent="0.25">
      <c r="A209" s="58" t="s">
        <v>1</v>
      </c>
      <c r="B209" s="149">
        <v>159665.60000000001</v>
      </c>
      <c r="C209" s="149">
        <v>105800.5</v>
      </c>
      <c r="D209" s="149">
        <f>C209/B209*100</f>
        <v>66.2638038500466</v>
      </c>
      <c r="E209" s="149">
        <v>105800.5</v>
      </c>
      <c r="F209" s="149">
        <f>E209/B209*100</f>
        <v>66.2638038500466</v>
      </c>
      <c r="G209" s="149">
        <v>105800.5</v>
      </c>
      <c r="H209" s="149">
        <f>G209/B209*100</f>
        <v>66.2638038500466</v>
      </c>
      <c r="I209" s="149">
        <f t="shared" si="12"/>
        <v>53865.100000000006</v>
      </c>
      <c r="J209" s="562"/>
    </row>
    <row r="210" spans="1:11" s="8" customFormat="1" x14ac:dyDescent="0.25">
      <c r="A210" s="60" t="s">
        <v>2</v>
      </c>
      <c r="B210" s="150">
        <v>0</v>
      </c>
      <c r="C210" s="150">
        <v>0</v>
      </c>
      <c r="D210" s="150">
        <v>0</v>
      </c>
      <c r="E210" s="150">
        <v>0</v>
      </c>
      <c r="F210" s="150">
        <v>0</v>
      </c>
      <c r="G210" s="150">
        <v>0</v>
      </c>
      <c r="H210" s="150">
        <v>0</v>
      </c>
      <c r="I210" s="150">
        <f t="shared" si="12"/>
        <v>0</v>
      </c>
      <c r="J210" s="562"/>
    </row>
    <row r="211" spans="1:11" s="8" customFormat="1" x14ac:dyDescent="0.25">
      <c r="A211" s="60" t="s">
        <v>3</v>
      </c>
      <c r="B211" s="150">
        <v>0</v>
      </c>
      <c r="C211" s="150">
        <v>0</v>
      </c>
      <c r="D211" s="150">
        <v>0</v>
      </c>
      <c r="E211" s="150">
        <v>0</v>
      </c>
      <c r="F211" s="150">
        <v>0</v>
      </c>
      <c r="G211" s="150">
        <v>0</v>
      </c>
      <c r="H211" s="150">
        <v>0</v>
      </c>
      <c r="I211" s="150">
        <f t="shared" si="12"/>
        <v>0</v>
      </c>
      <c r="J211" s="563"/>
    </row>
    <row r="212" spans="1:11" s="19" customFormat="1" x14ac:dyDescent="0.25">
      <c r="A212" s="499" t="s">
        <v>235</v>
      </c>
      <c r="B212" s="500"/>
      <c r="C212" s="500"/>
      <c r="D212" s="500"/>
      <c r="E212" s="500"/>
      <c r="F212" s="500"/>
      <c r="G212" s="500"/>
      <c r="H212" s="500"/>
      <c r="I212" s="500"/>
      <c r="J212" s="500"/>
    </row>
    <row r="213" spans="1:11" x14ac:dyDescent="0.25">
      <c r="A213" s="501" t="s">
        <v>166</v>
      </c>
      <c r="B213" s="502"/>
      <c r="C213" s="502"/>
      <c r="D213" s="502"/>
      <c r="E213" s="502"/>
      <c r="F213" s="502"/>
      <c r="G213" s="502"/>
      <c r="H213" s="502"/>
      <c r="I213" s="502"/>
      <c r="J213" s="502"/>
    </row>
    <row r="214" spans="1:11" s="94" customFormat="1" x14ac:dyDescent="0.25">
      <c r="A214" s="495" t="s">
        <v>158</v>
      </c>
      <c r="B214" s="495"/>
      <c r="C214" s="495"/>
      <c r="D214" s="495"/>
      <c r="E214" s="495"/>
      <c r="F214" s="495"/>
      <c r="G214" s="495"/>
      <c r="H214" s="495"/>
      <c r="I214" s="495"/>
      <c r="J214" s="495"/>
    </row>
    <row r="215" spans="1:11" s="94" customFormat="1" x14ac:dyDescent="0.25">
      <c r="A215" s="496" t="s">
        <v>118</v>
      </c>
      <c r="B215" s="496"/>
      <c r="C215" s="496"/>
      <c r="D215" s="496"/>
      <c r="E215" s="496"/>
      <c r="F215" s="496"/>
      <c r="G215" s="496"/>
      <c r="H215" s="496"/>
      <c r="I215" s="496"/>
      <c r="J215" s="496"/>
    </row>
    <row r="216" spans="1:11" s="94" customFormat="1" x14ac:dyDescent="0.25">
      <c r="A216" s="520" t="s">
        <v>165</v>
      </c>
      <c r="B216" s="520"/>
      <c r="C216" s="520"/>
      <c r="D216" s="520"/>
      <c r="E216" s="520"/>
      <c r="F216" s="520"/>
      <c r="G216" s="520"/>
      <c r="H216" s="520"/>
      <c r="I216" s="520"/>
      <c r="J216" s="520"/>
    </row>
    <row r="217" spans="1:11" s="48" customFormat="1" ht="56.25" x14ac:dyDescent="0.25">
      <c r="A217" s="153" t="s">
        <v>167</v>
      </c>
      <c r="B217" s="149">
        <f>SUM(B218:B221)</f>
        <v>208238.7</v>
      </c>
      <c r="C217" s="149">
        <f>SUM(C218:C221)</f>
        <v>140127.79999999999</v>
      </c>
      <c r="D217" s="149">
        <f>C217/B217*100</f>
        <v>67.291910677506138</v>
      </c>
      <c r="E217" s="149">
        <f>SUM(E218:E221)</f>
        <v>140127.79999999999</v>
      </c>
      <c r="F217" s="149">
        <f>E217/B217*100</f>
        <v>67.291910677506138</v>
      </c>
      <c r="G217" s="149">
        <f>SUM(G218:G221)</f>
        <v>36849.9</v>
      </c>
      <c r="H217" s="149">
        <f>G217/B217*100</f>
        <v>17.695990226600529</v>
      </c>
      <c r="I217" s="149">
        <f>B217-G217</f>
        <v>171388.80000000002</v>
      </c>
      <c r="J217" s="568"/>
      <c r="K217" s="49"/>
    </row>
    <row r="218" spans="1:11" s="48" customFormat="1" ht="19.5" x14ac:dyDescent="0.25">
      <c r="A218" s="78" t="s">
        <v>0</v>
      </c>
      <c r="B218" s="149">
        <v>0</v>
      </c>
      <c r="C218" s="149">
        <v>0</v>
      </c>
      <c r="D218" s="149">
        <v>0</v>
      </c>
      <c r="E218" s="149">
        <v>0</v>
      </c>
      <c r="F218" s="149">
        <v>0</v>
      </c>
      <c r="G218" s="149">
        <v>0</v>
      </c>
      <c r="H218" s="149">
        <v>0</v>
      </c>
      <c r="I218" s="149">
        <f>B218-G218</f>
        <v>0</v>
      </c>
      <c r="J218" s="569"/>
      <c r="K218" s="49"/>
    </row>
    <row r="219" spans="1:11" s="48" customFormat="1" ht="19.5" x14ac:dyDescent="0.25">
      <c r="A219" s="78" t="s">
        <v>1</v>
      </c>
      <c r="B219" s="149">
        <v>193000</v>
      </c>
      <c r="C219" s="149">
        <v>130153</v>
      </c>
      <c r="D219" s="149">
        <f>C219/B219*100</f>
        <v>67.436787564766846</v>
      </c>
      <c r="E219" s="149">
        <v>130153</v>
      </c>
      <c r="F219" s="149">
        <f>E219/B219*100</f>
        <v>67.436787564766846</v>
      </c>
      <c r="G219" s="149">
        <v>34638.9</v>
      </c>
      <c r="H219" s="149">
        <f>G219/B219*100</f>
        <v>17.947616580310882</v>
      </c>
      <c r="I219" s="149">
        <f>B219-G219</f>
        <v>158361.1</v>
      </c>
      <c r="J219" s="569"/>
      <c r="K219" s="49"/>
    </row>
    <row r="220" spans="1:11" s="48" customFormat="1" x14ac:dyDescent="0.25">
      <c r="A220" s="79" t="s">
        <v>2</v>
      </c>
      <c r="B220" s="150">
        <v>15238.7</v>
      </c>
      <c r="C220" s="150">
        <v>9974.7999999999993</v>
      </c>
      <c r="D220" s="150">
        <f>C220/B220*100</f>
        <v>65.457027174234014</v>
      </c>
      <c r="E220" s="150">
        <v>9974.7999999999993</v>
      </c>
      <c r="F220" s="150">
        <f>E220/B220*100</f>
        <v>65.457027174234014</v>
      </c>
      <c r="G220" s="150">
        <v>2211</v>
      </c>
      <c r="H220" s="150">
        <f>G220/B220*100</f>
        <v>14.509111669630611</v>
      </c>
      <c r="I220" s="150">
        <f>B220-G220</f>
        <v>13027.7</v>
      </c>
      <c r="J220" s="569"/>
      <c r="K220" s="49"/>
    </row>
    <row r="221" spans="1:11" s="48" customFormat="1" x14ac:dyDescent="0.25">
      <c r="A221" s="79" t="s">
        <v>3</v>
      </c>
      <c r="B221" s="150">
        <v>0</v>
      </c>
      <c r="C221" s="150">
        <v>0</v>
      </c>
      <c r="D221" s="150">
        <v>0</v>
      </c>
      <c r="E221" s="150">
        <v>0</v>
      </c>
      <c r="F221" s="150">
        <v>0</v>
      </c>
      <c r="G221" s="150">
        <v>0</v>
      </c>
      <c r="H221" s="150">
        <v>0</v>
      </c>
      <c r="I221" s="150">
        <f>B221-G221</f>
        <v>0</v>
      </c>
      <c r="J221" s="570"/>
      <c r="K221" s="49"/>
    </row>
    <row r="222" spans="1:11" x14ac:dyDescent="0.25">
      <c r="A222" s="528" t="s">
        <v>177</v>
      </c>
      <c r="B222" s="529"/>
      <c r="C222" s="529"/>
      <c r="D222" s="529"/>
      <c r="E222" s="529"/>
      <c r="F222" s="529"/>
      <c r="G222" s="529"/>
      <c r="H222" s="529"/>
      <c r="I222" s="529"/>
      <c r="J222" s="530"/>
    </row>
    <row r="223" spans="1:11" s="32" customFormat="1" x14ac:dyDescent="0.25">
      <c r="A223" s="474" t="s">
        <v>141</v>
      </c>
      <c r="B223" s="475"/>
      <c r="C223" s="475"/>
      <c r="D223" s="475"/>
      <c r="E223" s="475"/>
      <c r="F223" s="475"/>
      <c r="G223" s="475"/>
      <c r="H223" s="475"/>
      <c r="I223" s="475"/>
      <c r="J223" s="490"/>
    </row>
    <row r="224" spans="1:11" s="32" customFormat="1" x14ac:dyDescent="0.25">
      <c r="A224" s="412" t="s">
        <v>114</v>
      </c>
      <c r="B224" s="413"/>
      <c r="C224" s="413"/>
      <c r="D224" s="413"/>
      <c r="E224" s="413"/>
      <c r="F224" s="413"/>
      <c r="G224" s="413"/>
      <c r="H224" s="413"/>
      <c r="I224" s="413"/>
      <c r="J224" s="414"/>
    </row>
    <row r="225" spans="1:11" s="32" customFormat="1" x14ac:dyDescent="0.25">
      <c r="A225" s="511" t="s">
        <v>239</v>
      </c>
      <c r="B225" s="512"/>
      <c r="C225" s="512"/>
      <c r="D225" s="512"/>
      <c r="E225" s="512"/>
      <c r="F225" s="512"/>
      <c r="G225" s="512"/>
      <c r="H225" s="512"/>
      <c r="I225" s="512"/>
      <c r="J225" s="513"/>
    </row>
    <row r="226" spans="1:11" ht="243" customHeight="1" x14ac:dyDescent="0.25">
      <c r="A226" s="153" t="s">
        <v>68</v>
      </c>
      <c r="B226" s="149">
        <f>SUM(B227:B230)</f>
        <v>2.6</v>
      </c>
      <c r="C226" s="149">
        <f>SUM(C227:C230)</f>
        <v>2.6</v>
      </c>
      <c r="D226" s="149">
        <f>C226/B226*100</f>
        <v>100</v>
      </c>
      <c r="E226" s="149">
        <f>SUM(E227:E230)</f>
        <v>2.6</v>
      </c>
      <c r="F226" s="149">
        <f>E226/B226*100</f>
        <v>100</v>
      </c>
      <c r="G226" s="149">
        <f>SUM(G227:G230)</f>
        <v>2.6</v>
      </c>
      <c r="H226" s="149">
        <f>G226/B226*100</f>
        <v>100</v>
      </c>
      <c r="I226" s="149">
        <f>B226-G226</f>
        <v>0</v>
      </c>
      <c r="J226" s="561" t="s">
        <v>178</v>
      </c>
      <c r="K226" s="89" t="s">
        <v>115</v>
      </c>
    </row>
    <row r="227" spans="1:11" ht="19.5" x14ac:dyDescent="0.25">
      <c r="A227" s="58" t="s">
        <v>0</v>
      </c>
      <c r="B227" s="149">
        <v>0</v>
      </c>
      <c r="C227" s="149">
        <v>0</v>
      </c>
      <c r="D227" s="149">
        <v>0</v>
      </c>
      <c r="E227" s="149">
        <v>0</v>
      </c>
      <c r="F227" s="149">
        <v>0</v>
      </c>
      <c r="G227" s="149">
        <v>0</v>
      </c>
      <c r="H227" s="149">
        <v>0</v>
      </c>
      <c r="I227" s="149">
        <f>B227-G227</f>
        <v>0</v>
      </c>
      <c r="J227" s="562"/>
    </row>
    <row r="228" spans="1:11" ht="19.5" x14ac:dyDescent="0.25">
      <c r="A228" s="58" t="s">
        <v>1</v>
      </c>
      <c r="B228" s="149">
        <v>2.6</v>
      </c>
      <c r="C228" s="149">
        <v>2.6</v>
      </c>
      <c r="D228" s="149">
        <f>C228/B228*100</f>
        <v>100</v>
      </c>
      <c r="E228" s="149">
        <v>2.6</v>
      </c>
      <c r="F228" s="149">
        <f>E228/B228*100</f>
        <v>100</v>
      </c>
      <c r="G228" s="149">
        <v>2.6</v>
      </c>
      <c r="H228" s="149">
        <f>G228/B228*100</f>
        <v>100</v>
      </c>
      <c r="I228" s="149">
        <f>B228-G228</f>
        <v>0</v>
      </c>
      <c r="J228" s="562"/>
    </row>
    <row r="229" spans="1:11" x14ac:dyDescent="0.25">
      <c r="A229" s="60" t="s">
        <v>2</v>
      </c>
      <c r="B229" s="150">
        <v>0</v>
      </c>
      <c r="C229" s="150">
        <v>0</v>
      </c>
      <c r="D229" s="150">
        <v>0</v>
      </c>
      <c r="E229" s="150">
        <v>0</v>
      </c>
      <c r="F229" s="150">
        <v>0</v>
      </c>
      <c r="G229" s="150">
        <v>0</v>
      </c>
      <c r="H229" s="150">
        <v>0</v>
      </c>
      <c r="I229" s="150">
        <f>B229-G229</f>
        <v>0</v>
      </c>
      <c r="J229" s="562"/>
    </row>
    <row r="230" spans="1:11" x14ac:dyDescent="0.25">
      <c r="A230" s="60" t="s">
        <v>3</v>
      </c>
      <c r="B230" s="150">
        <v>0</v>
      </c>
      <c r="C230" s="150">
        <v>0</v>
      </c>
      <c r="D230" s="150">
        <v>0</v>
      </c>
      <c r="E230" s="150">
        <v>0</v>
      </c>
      <c r="F230" s="150">
        <v>0</v>
      </c>
      <c r="G230" s="150">
        <v>0</v>
      </c>
      <c r="H230" s="150">
        <v>0</v>
      </c>
      <c r="I230" s="150">
        <f>B230-G230</f>
        <v>0</v>
      </c>
      <c r="J230" s="563"/>
    </row>
    <row r="231" spans="1:11" s="19" customFormat="1" x14ac:dyDescent="0.25">
      <c r="A231" s="468" t="s">
        <v>240</v>
      </c>
      <c r="B231" s="469"/>
      <c r="C231" s="469"/>
      <c r="D231" s="469"/>
      <c r="E231" s="469"/>
      <c r="F231" s="469"/>
      <c r="G231" s="469"/>
      <c r="H231" s="469"/>
      <c r="I231" s="469"/>
      <c r="J231" s="470"/>
    </row>
    <row r="232" spans="1:11" s="1" customFormat="1" x14ac:dyDescent="0.25">
      <c r="A232" s="484" t="s">
        <v>69</v>
      </c>
      <c r="B232" s="485"/>
      <c r="C232" s="485"/>
      <c r="D232" s="485"/>
      <c r="E232" s="485"/>
      <c r="F232" s="485"/>
      <c r="G232" s="485"/>
      <c r="H232" s="485"/>
      <c r="I232" s="485"/>
      <c r="J232" s="489"/>
    </row>
    <row r="233" spans="1:11" s="42" customFormat="1" x14ac:dyDescent="0.25">
      <c r="A233" s="474" t="s">
        <v>270</v>
      </c>
      <c r="B233" s="475"/>
      <c r="C233" s="475"/>
      <c r="D233" s="475"/>
      <c r="E233" s="475"/>
      <c r="F233" s="475"/>
      <c r="G233" s="475"/>
      <c r="H233" s="475"/>
      <c r="I233" s="475"/>
      <c r="J233" s="490"/>
    </row>
    <row r="234" spans="1:11" s="93" customFormat="1" x14ac:dyDescent="0.25">
      <c r="A234" s="471" t="s">
        <v>113</v>
      </c>
      <c r="B234" s="472"/>
      <c r="C234" s="472"/>
      <c r="D234" s="472"/>
      <c r="E234" s="472"/>
      <c r="F234" s="472"/>
      <c r="G234" s="472"/>
      <c r="H234" s="472"/>
      <c r="I234" s="472"/>
      <c r="J234" s="473"/>
    </row>
    <row r="235" spans="1:11" s="1" customFormat="1" x14ac:dyDescent="0.25">
      <c r="A235" s="476" t="s">
        <v>241</v>
      </c>
      <c r="B235" s="477"/>
      <c r="C235" s="477"/>
      <c r="D235" s="477"/>
      <c r="E235" s="477"/>
      <c r="F235" s="477"/>
      <c r="G235" s="477"/>
      <c r="H235" s="477"/>
      <c r="I235" s="477"/>
      <c r="J235" s="486"/>
    </row>
    <row r="236" spans="1:11" ht="93.75" x14ac:dyDescent="0.25">
      <c r="A236" s="153" t="s">
        <v>70</v>
      </c>
      <c r="B236" s="149">
        <f>SUM(B237:B240)</f>
        <v>20252.099999999999</v>
      </c>
      <c r="C236" s="149">
        <f>SUM(C237:C240)</f>
        <v>4450.5</v>
      </c>
      <c r="D236" s="149">
        <f>C236/B236*100</f>
        <v>21.97549883715763</v>
      </c>
      <c r="E236" s="149">
        <f>SUM(E237:E240)</f>
        <v>4450.5</v>
      </c>
      <c r="F236" s="149">
        <f>E236/B236*100</f>
        <v>21.97549883715763</v>
      </c>
      <c r="G236" s="149">
        <f>SUM(G237:G240)</f>
        <v>4450.5</v>
      </c>
      <c r="H236" s="149">
        <f>G236/B236*100</f>
        <v>21.97549883715763</v>
      </c>
      <c r="I236" s="149">
        <f>B236-G236</f>
        <v>15801.599999999999</v>
      </c>
      <c r="J236" s="568"/>
      <c r="K236" s="15" t="s">
        <v>116</v>
      </c>
    </row>
    <row r="237" spans="1:11" ht="19.5" x14ac:dyDescent="0.25">
      <c r="A237" s="58" t="s">
        <v>0</v>
      </c>
      <c r="B237" s="149">
        <v>0</v>
      </c>
      <c r="C237" s="149">
        <v>0</v>
      </c>
      <c r="D237" s="149">
        <v>0</v>
      </c>
      <c r="E237" s="149">
        <v>0</v>
      </c>
      <c r="F237" s="149">
        <v>0</v>
      </c>
      <c r="G237" s="149">
        <v>0</v>
      </c>
      <c r="H237" s="149">
        <v>0</v>
      </c>
      <c r="I237" s="149">
        <f>B237-G237</f>
        <v>0</v>
      </c>
      <c r="J237" s="569"/>
    </row>
    <row r="238" spans="1:11" ht="19.5" x14ac:dyDescent="0.25">
      <c r="A238" s="58" t="s">
        <v>1</v>
      </c>
      <c r="B238" s="149">
        <v>18952.099999999999</v>
      </c>
      <c r="C238" s="149">
        <v>4164.8</v>
      </c>
      <c r="D238" s="149">
        <f>C238/B238*100</f>
        <v>21.975401142881264</v>
      </c>
      <c r="E238" s="149">
        <v>4164.8</v>
      </c>
      <c r="F238" s="149">
        <f>E238/B238*100</f>
        <v>21.975401142881264</v>
      </c>
      <c r="G238" s="149">
        <v>4164.8</v>
      </c>
      <c r="H238" s="149">
        <f>G238/B238*100</f>
        <v>21.975401142881264</v>
      </c>
      <c r="I238" s="149">
        <f>B238-G238</f>
        <v>14787.3</v>
      </c>
      <c r="J238" s="569"/>
    </row>
    <row r="239" spans="1:11" x14ac:dyDescent="0.25">
      <c r="A239" s="60" t="s">
        <v>2</v>
      </c>
      <c r="B239" s="150">
        <v>1300</v>
      </c>
      <c r="C239" s="150">
        <v>285.7</v>
      </c>
      <c r="D239" s="150">
        <f>C239/B239*100</f>
        <v>21.976923076923079</v>
      </c>
      <c r="E239" s="150">
        <v>285.7</v>
      </c>
      <c r="F239" s="150">
        <f>E239/B239*100</f>
        <v>21.976923076923079</v>
      </c>
      <c r="G239" s="150">
        <v>285.7</v>
      </c>
      <c r="H239" s="150">
        <f>G239/B239*100</f>
        <v>21.976923076923079</v>
      </c>
      <c r="I239" s="150">
        <f>B239-G239</f>
        <v>1014.3</v>
      </c>
      <c r="J239" s="569"/>
    </row>
    <row r="240" spans="1:11" x14ac:dyDescent="0.25">
      <c r="A240" s="60" t="s">
        <v>3</v>
      </c>
      <c r="B240" s="150">
        <v>0</v>
      </c>
      <c r="C240" s="150">
        <v>0</v>
      </c>
      <c r="D240" s="150">
        <v>0</v>
      </c>
      <c r="E240" s="150">
        <v>0</v>
      </c>
      <c r="F240" s="150">
        <v>0</v>
      </c>
      <c r="G240" s="150">
        <v>0</v>
      </c>
      <c r="H240" s="150">
        <v>0</v>
      </c>
      <c r="I240" s="150">
        <f>B240-G240</f>
        <v>0</v>
      </c>
      <c r="J240" s="570"/>
    </row>
    <row r="241" spans="1:12" s="25" customFormat="1" x14ac:dyDescent="0.3">
      <c r="A241" s="468" t="s">
        <v>242</v>
      </c>
      <c r="B241" s="469"/>
      <c r="C241" s="469"/>
      <c r="D241" s="469"/>
      <c r="E241" s="469"/>
      <c r="F241" s="469"/>
      <c r="G241" s="469"/>
      <c r="H241" s="469"/>
      <c r="I241" s="469"/>
      <c r="J241" s="470"/>
      <c r="K241" s="23"/>
      <c r="L241" s="24"/>
    </row>
    <row r="242" spans="1:12" s="28" customFormat="1" x14ac:dyDescent="0.3">
      <c r="A242" s="484" t="s">
        <v>71</v>
      </c>
      <c r="B242" s="485"/>
      <c r="C242" s="485"/>
      <c r="D242" s="485"/>
      <c r="E242" s="485"/>
      <c r="F242" s="485"/>
      <c r="G242" s="485"/>
      <c r="H242" s="485"/>
      <c r="I242" s="485"/>
      <c r="J242" s="489"/>
      <c r="K242" s="26"/>
      <c r="L242" s="27"/>
    </row>
    <row r="243" spans="1:12" s="42" customFormat="1" x14ac:dyDescent="0.25">
      <c r="A243" s="474" t="s">
        <v>270</v>
      </c>
      <c r="B243" s="475"/>
      <c r="C243" s="475"/>
      <c r="D243" s="475"/>
      <c r="E243" s="475"/>
      <c r="F243" s="475"/>
      <c r="G243" s="475"/>
      <c r="H243" s="475"/>
      <c r="I243" s="475"/>
      <c r="J243" s="490"/>
    </row>
    <row r="244" spans="1:12" s="8" customFormat="1" x14ac:dyDescent="0.25">
      <c r="A244" s="471" t="s">
        <v>269</v>
      </c>
      <c r="B244" s="472"/>
      <c r="C244" s="472"/>
      <c r="D244" s="472"/>
      <c r="E244" s="472"/>
      <c r="F244" s="472"/>
      <c r="G244" s="472"/>
      <c r="H244" s="472"/>
      <c r="I244" s="472"/>
      <c r="J244" s="473"/>
    </row>
    <row r="245" spans="1:12" s="8" customFormat="1" x14ac:dyDescent="0.25">
      <c r="A245" s="511" t="s">
        <v>256</v>
      </c>
      <c r="B245" s="512"/>
      <c r="C245" s="512"/>
      <c r="D245" s="512"/>
      <c r="E245" s="512"/>
      <c r="F245" s="512"/>
      <c r="G245" s="512"/>
      <c r="H245" s="512"/>
      <c r="I245" s="512"/>
      <c r="J245" s="513"/>
    </row>
    <row r="246" spans="1:12" ht="130.5" customHeight="1" x14ac:dyDescent="0.25">
      <c r="A246" s="153" t="s">
        <v>72</v>
      </c>
      <c r="B246" s="149">
        <f>SUM(B247:B250)</f>
        <v>3759.7</v>
      </c>
      <c r="C246" s="149">
        <f>SUM(C247:C250)</f>
        <v>3189</v>
      </c>
      <c r="D246" s="149">
        <f>C246/B246*100</f>
        <v>84.820597388089482</v>
      </c>
      <c r="E246" s="149">
        <f>SUM(E247:E250)</f>
        <v>2693</v>
      </c>
      <c r="F246" s="149">
        <f>E246/B246*100</f>
        <v>71.628055429954514</v>
      </c>
      <c r="G246" s="149">
        <f>SUM(G247:G250)</f>
        <v>2693</v>
      </c>
      <c r="H246" s="149">
        <f>G246/B246*100</f>
        <v>71.628055429954514</v>
      </c>
      <c r="I246" s="149">
        <f>B246-G246</f>
        <v>1066.6999999999998</v>
      </c>
      <c r="J246" s="568" t="s">
        <v>300</v>
      </c>
    </row>
    <row r="247" spans="1:12" ht="19.5" x14ac:dyDescent="0.25">
      <c r="A247" s="58" t="s">
        <v>0</v>
      </c>
      <c r="B247" s="149">
        <v>0</v>
      </c>
      <c r="C247" s="149">
        <v>0</v>
      </c>
      <c r="D247" s="149">
        <v>0</v>
      </c>
      <c r="E247" s="149">
        <v>0</v>
      </c>
      <c r="F247" s="149">
        <v>0</v>
      </c>
      <c r="G247" s="149">
        <v>0</v>
      </c>
      <c r="H247" s="149">
        <v>0</v>
      </c>
      <c r="I247" s="149">
        <f>B247-G247</f>
        <v>0</v>
      </c>
      <c r="J247" s="569"/>
    </row>
    <row r="248" spans="1:12" ht="19.5" x14ac:dyDescent="0.25">
      <c r="A248" s="58" t="s">
        <v>1</v>
      </c>
      <c r="B248" s="149">
        <v>2759.7</v>
      </c>
      <c r="C248" s="149">
        <v>2759.7</v>
      </c>
      <c r="D248" s="149">
        <f>C248/B248*100</f>
        <v>100</v>
      </c>
      <c r="E248" s="149">
        <v>2263.6999999999998</v>
      </c>
      <c r="F248" s="149">
        <f>E248/B248*100</f>
        <v>82.027031923759836</v>
      </c>
      <c r="G248" s="149">
        <v>2263.6999999999998</v>
      </c>
      <c r="H248" s="149">
        <f>G248/B248*100</f>
        <v>82.027031923759836</v>
      </c>
      <c r="I248" s="149">
        <f>B248-G248</f>
        <v>496</v>
      </c>
      <c r="J248" s="569"/>
    </row>
    <row r="249" spans="1:12" x14ac:dyDescent="0.25">
      <c r="A249" s="60" t="s">
        <v>2</v>
      </c>
      <c r="B249" s="150">
        <v>1000</v>
      </c>
      <c r="C249" s="150">
        <v>429.3</v>
      </c>
      <c r="D249" s="150">
        <f>C249/B249*100</f>
        <v>42.93</v>
      </c>
      <c r="E249" s="150">
        <v>429.3</v>
      </c>
      <c r="F249" s="150">
        <f>E249/B249*100</f>
        <v>42.93</v>
      </c>
      <c r="G249" s="150">
        <v>429.3</v>
      </c>
      <c r="H249" s="150">
        <f>G249/B249*100</f>
        <v>42.93</v>
      </c>
      <c r="I249" s="150">
        <f>B249-G249</f>
        <v>570.70000000000005</v>
      </c>
      <c r="J249" s="569"/>
    </row>
    <row r="250" spans="1:12" x14ac:dyDescent="0.25">
      <c r="A250" s="60" t="s">
        <v>3</v>
      </c>
      <c r="B250" s="150">
        <v>0</v>
      </c>
      <c r="C250" s="150">
        <v>0</v>
      </c>
      <c r="D250" s="150">
        <v>0</v>
      </c>
      <c r="E250" s="150">
        <v>0</v>
      </c>
      <c r="F250" s="150">
        <v>0</v>
      </c>
      <c r="G250" s="150">
        <v>0</v>
      </c>
      <c r="H250" s="150">
        <v>0</v>
      </c>
      <c r="I250" s="150">
        <f>B250-G250</f>
        <v>0</v>
      </c>
      <c r="J250" s="570"/>
    </row>
    <row r="251" spans="1:12" s="29" customFormat="1" x14ac:dyDescent="0.25">
      <c r="A251" s="531" t="s">
        <v>244</v>
      </c>
      <c r="B251" s="532"/>
      <c r="C251" s="532"/>
      <c r="D251" s="532"/>
      <c r="E251" s="532"/>
      <c r="F251" s="532"/>
      <c r="G251" s="532"/>
      <c r="H251" s="532"/>
      <c r="I251" s="532"/>
      <c r="J251" s="533"/>
    </row>
    <row r="252" spans="1:12" x14ac:dyDescent="0.25">
      <c r="A252" s="384" t="s">
        <v>103</v>
      </c>
      <c r="B252" s="385"/>
      <c r="C252" s="385"/>
      <c r="D252" s="385"/>
      <c r="E252" s="385"/>
      <c r="F252" s="385"/>
      <c r="G252" s="385"/>
      <c r="H252" s="385"/>
      <c r="I252" s="385"/>
      <c r="J252" s="386"/>
    </row>
    <row r="253" spans="1:12" x14ac:dyDescent="0.25">
      <c r="A253" s="474" t="s">
        <v>153</v>
      </c>
      <c r="B253" s="475"/>
      <c r="C253" s="475"/>
      <c r="D253" s="475"/>
      <c r="E253" s="475"/>
      <c r="F253" s="475"/>
      <c r="G253" s="475"/>
      <c r="H253" s="475"/>
      <c r="I253" s="475"/>
      <c r="J253" s="490"/>
    </row>
    <row r="254" spans="1:12" x14ac:dyDescent="0.25">
      <c r="A254" s="471" t="s">
        <v>267</v>
      </c>
      <c r="B254" s="472"/>
      <c r="C254" s="472"/>
      <c r="D254" s="472"/>
      <c r="E254" s="472"/>
      <c r="F254" s="472"/>
      <c r="G254" s="472"/>
      <c r="H254" s="472"/>
      <c r="I254" s="472"/>
      <c r="J254" s="473"/>
    </row>
    <row r="255" spans="1:12" x14ac:dyDescent="0.25">
      <c r="A255" s="506" t="s">
        <v>35</v>
      </c>
      <c r="B255" s="507"/>
      <c r="C255" s="507"/>
      <c r="D255" s="507"/>
      <c r="E255" s="507"/>
      <c r="F255" s="507"/>
      <c r="G255" s="507"/>
      <c r="H255" s="507"/>
      <c r="I255" s="507"/>
      <c r="J255" s="508"/>
    </row>
    <row r="256" spans="1:12" ht="205.5" customHeight="1" x14ac:dyDescent="0.25">
      <c r="A256" s="153" t="s">
        <v>73</v>
      </c>
      <c r="B256" s="149">
        <f>SUM(B257:B260)</f>
        <v>1482236.1</v>
      </c>
      <c r="C256" s="149">
        <f>SUM(C257:C260)</f>
        <v>1350872.9</v>
      </c>
      <c r="D256" s="149">
        <f>C256/B256*100</f>
        <v>91.137498270349766</v>
      </c>
      <c r="E256" s="149">
        <f>SUM(E257:E260)</f>
        <v>1350872.9</v>
      </c>
      <c r="F256" s="149">
        <f>E256/B256*100</f>
        <v>91.137498270349766</v>
      </c>
      <c r="G256" s="149">
        <f>SUM(G257:G260)</f>
        <v>1262378.1000000001</v>
      </c>
      <c r="H256" s="149">
        <f t="shared" ref="H256:H263" si="13">G256/B256*100</f>
        <v>85.167140376624204</v>
      </c>
      <c r="I256" s="149">
        <f>B256-G256</f>
        <v>219858</v>
      </c>
      <c r="J256" s="561" t="s">
        <v>180</v>
      </c>
    </row>
    <row r="257" spans="1:10" ht="19.5" x14ac:dyDescent="0.25">
      <c r="A257" s="66" t="s">
        <v>0</v>
      </c>
      <c r="B257" s="149">
        <v>0</v>
      </c>
      <c r="C257" s="149">
        <v>0</v>
      </c>
      <c r="D257" s="149">
        <v>0</v>
      </c>
      <c r="E257" s="149">
        <v>0</v>
      </c>
      <c r="F257" s="149">
        <v>0</v>
      </c>
      <c r="G257" s="149">
        <v>0</v>
      </c>
      <c r="H257" s="149">
        <v>0</v>
      </c>
      <c r="I257" s="149">
        <f t="shared" ref="I257:I265" si="14">B257-G257</f>
        <v>0</v>
      </c>
      <c r="J257" s="562"/>
    </row>
    <row r="258" spans="1:10" ht="19.5" x14ac:dyDescent="0.25">
      <c r="A258" s="66" t="s">
        <v>1</v>
      </c>
      <c r="B258" s="149">
        <v>1482236.1</v>
      </c>
      <c r="C258" s="149">
        <v>1350872.9</v>
      </c>
      <c r="D258" s="149">
        <f>C258/B258*100</f>
        <v>91.137498270349766</v>
      </c>
      <c r="E258" s="149">
        <v>1350872.9</v>
      </c>
      <c r="F258" s="149">
        <f>E258/B258*100</f>
        <v>91.137498270349766</v>
      </c>
      <c r="G258" s="149">
        <v>1262378.1000000001</v>
      </c>
      <c r="H258" s="149">
        <f t="shared" si="13"/>
        <v>85.167140376624204</v>
      </c>
      <c r="I258" s="149">
        <f t="shared" si="14"/>
        <v>219858</v>
      </c>
      <c r="J258" s="562"/>
    </row>
    <row r="259" spans="1:10" x14ac:dyDescent="0.25">
      <c r="A259" s="67" t="s">
        <v>2</v>
      </c>
      <c r="B259" s="150">
        <v>0</v>
      </c>
      <c r="C259" s="150">
        <v>0</v>
      </c>
      <c r="D259" s="150">
        <v>0</v>
      </c>
      <c r="E259" s="150">
        <v>0</v>
      </c>
      <c r="F259" s="150">
        <v>0</v>
      </c>
      <c r="G259" s="150">
        <v>0</v>
      </c>
      <c r="H259" s="150">
        <v>0</v>
      </c>
      <c r="I259" s="150">
        <f t="shared" si="14"/>
        <v>0</v>
      </c>
      <c r="J259" s="562"/>
    </row>
    <row r="260" spans="1:10" x14ac:dyDescent="0.25">
      <c r="A260" s="67" t="s">
        <v>3</v>
      </c>
      <c r="B260" s="150">
        <v>0</v>
      </c>
      <c r="C260" s="150">
        <v>0</v>
      </c>
      <c r="D260" s="150">
        <v>0</v>
      </c>
      <c r="E260" s="150">
        <v>0</v>
      </c>
      <c r="F260" s="150">
        <v>0</v>
      </c>
      <c r="G260" s="150">
        <v>0</v>
      </c>
      <c r="H260" s="150">
        <v>0</v>
      </c>
      <c r="I260" s="150">
        <f t="shared" si="14"/>
        <v>0</v>
      </c>
      <c r="J260" s="563"/>
    </row>
    <row r="261" spans="1:10" ht="112.5" x14ac:dyDescent="0.25">
      <c r="A261" s="153" t="s">
        <v>74</v>
      </c>
      <c r="B261" s="149">
        <f>SUM(B262:B265)</f>
        <v>92717.3</v>
      </c>
      <c r="C261" s="149">
        <f>SUM(C262:C265)</f>
        <v>61079.1</v>
      </c>
      <c r="D261" s="149">
        <f>C261/B261*100</f>
        <v>65.876702621840792</v>
      </c>
      <c r="E261" s="149">
        <f>SUM(E262:E265)</f>
        <v>61079.1</v>
      </c>
      <c r="F261" s="149">
        <f>E261/B261*100</f>
        <v>65.876702621840792</v>
      </c>
      <c r="G261" s="149">
        <f>SUM(G262:G265)</f>
        <v>60967.9</v>
      </c>
      <c r="H261" s="149">
        <f t="shared" si="13"/>
        <v>65.756768154378946</v>
      </c>
      <c r="I261" s="149">
        <f t="shared" si="14"/>
        <v>31749.4</v>
      </c>
      <c r="J261" s="561" t="s">
        <v>181</v>
      </c>
    </row>
    <row r="262" spans="1:10" ht="19.5" x14ac:dyDescent="0.25">
      <c r="A262" s="66" t="s">
        <v>0</v>
      </c>
      <c r="B262" s="149">
        <v>0</v>
      </c>
      <c r="C262" s="149">
        <v>0</v>
      </c>
      <c r="D262" s="149">
        <v>0</v>
      </c>
      <c r="E262" s="149">
        <v>0</v>
      </c>
      <c r="F262" s="149">
        <v>0</v>
      </c>
      <c r="G262" s="149">
        <v>0</v>
      </c>
      <c r="H262" s="149">
        <v>0</v>
      </c>
      <c r="I262" s="149">
        <f t="shared" si="14"/>
        <v>0</v>
      </c>
      <c r="J262" s="562"/>
    </row>
    <row r="263" spans="1:10" ht="19.5" x14ac:dyDescent="0.25">
      <c r="A263" s="66" t="s">
        <v>1</v>
      </c>
      <c r="B263" s="149">
        <v>92717.3</v>
      </c>
      <c r="C263" s="149">
        <v>61079.1</v>
      </c>
      <c r="D263" s="149">
        <f>C263/B263*100</f>
        <v>65.876702621840792</v>
      </c>
      <c r="E263" s="149">
        <v>61079.1</v>
      </c>
      <c r="F263" s="149">
        <f>E263/B263*100</f>
        <v>65.876702621840792</v>
      </c>
      <c r="G263" s="149">
        <v>60967.9</v>
      </c>
      <c r="H263" s="149">
        <f t="shared" si="13"/>
        <v>65.756768154378946</v>
      </c>
      <c r="I263" s="149">
        <f>B263-G263</f>
        <v>31749.4</v>
      </c>
      <c r="J263" s="562"/>
    </row>
    <row r="264" spans="1:10" x14ac:dyDescent="0.25">
      <c r="A264" s="67" t="s">
        <v>2</v>
      </c>
      <c r="B264" s="150">
        <v>0</v>
      </c>
      <c r="C264" s="150">
        <v>0</v>
      </c>
      <c r="D264" s="150">
        <v>0</v>
      </c>
      <c r="E264" s="150">
        <v>0</v>
      </c>
      <c r="F264" s="150">
        <v>0</v>
      </c>
      <c r="G264" s="150">
        <v>0</v>
      </c>
      <c r="H264" s="150">
        <v>0</v>
      </c>
      <c r="I264" s="150">
        <f t="shared" si="14"/>
        <v>0</v>
      </c>
      <c r="J264" s="562"/>
    </row>
    <row r="265" spans="1:10" x14ac:dyDescent="0.25">
      <c r="A265" s="67" t="s">
        <v>3</v>
      </c>
      <c r="B265" s="150">
        <v>0</v>
      </c>
      <c r="C265" s="150">
        <v>0</v>
      </c>
      <c r="D265" s="150">
        <v>0</v>
      </c>
      <c r="E265" s="150">
        <v>0</v>
      </c>
      <c r="F265" s="150">
        <v>0</v>
      </c>
      <c r="G265" s="150">
        <v>0</v>
      </c>
      <c r="H265" s="150">
        <v>0</v>
      </c>
      <c r="I265" s="150">
        <f t="shared" si="14"/>
        <v>0</v>
      </c>
      <c r="J265" s="563"/>
    </row>
    <row r="266" spans="1:10" ht="114.75" customHeight="1" x14ac:dyDescent="0.25">
      <c r="A266" s="153" t="s">
        <v>184</v>
      </c>
      <c r="B266" s="149">
        <f>SUM(B267:B270)</f>
        <v>81579.900000000009</v>
      </c>
      <c r="C266" s="149">
        <f>SUM(C267:C270)</f>
        <v>14321.599999999999</v>
      </c>
      <c r="D266" s="149">
        <f>C266/B266*100</f>
        <v>17.555304676764738</v>
      </c>
      <c r="E266" s="149">
        <f>SUM(E267:E270)</f>
        <v>14320.599999999999</v>
      </c>
      <c r="F266" s="149">
        <f>E266/B266*100</f>
        <v>17.554078884627213</v>
      </c>
      <c r="G266" s="149">
        <f>SUM(G267:G270)</f>
        <v>14320.599999999999</v>
      </c>
      <c r="H266" s="149">
        <f>G266/B266*100</f>
        <v>17.554078884627213</v>
      </c>
      <c r="I266" s="149">
        <f t="shared" ref="I266:I280" si="15">B266-G266</f>
        <v>67259.300000000017</v>
      </c>
      <c r="J266" s="568" t="s">
        <v>301</v>
      </c>
    </row>
    <row r="267" spans="1:10" ht="19.5" x14ac:dyDescent="0.25">
      <c r="A267" s="58" t="s">
        <v>0</v>
      </c>
      <c r="B267" s="149">
        <v>0</v>
      </c>
      <c r="C267" s="149">
        <v>0</v>
      </c>
      <c r="D267" s="149">
        <v>0</v>
      </c>
      <c r="E267" s="149">
        <v>0</v>
      </c>
      <c r="F267" s="149">
        <v>0</v>
      </c>
      <c r="G267" s="149">
        <v>0</v>
      </c>
      <c r="H267" s="149">
        <v>0</v>
      </c>
      <c r="I267" s="149">
        <f t="shared" si="15"/>
        <v>0</v>
      </c>
      <c r="J267" s="569"/>
    </row>
    <row r="268" spans="1:10" ht="19.5" x14ac:dyDescent="0.25">
      <c r="A268" s="58" t="s">
        <v>1</v>
      </c>
      <c r="B268" s="149">
        <v>76685.100000000006</v>
      </c>
      <c r="C268" s="149">
        <v>13462.3</v>
      </c>
      <c r="D268" s="149">
        <f>C268/B268*100</f>
        <v>17.555300834190735</v>
      </c>
      <c r="E268" s="149">
        <v>13462.3</v>
      </c>
      <c r="F268" s="149">
        <f>E268/B268*100</f>
        <v>17.555300834190735</v>
      </c>
      <c r="G268" s="149">
        <v>13462.3</v>
      </c>
      <c r="H268" s="149">
        <f>G268/B268*100</f>
        <v>17.555300834190735</v>
      </c>
      <c r="I268" s="149">
        <f t="shared" si="15"/>
        <v>63222.8</v>
      </c>
      <c r="J268" s="569"/>
    </row>
    <row r="269" spans="1:10" x14ac:dyDescent="0.25">
      <c r="A269" s="60" t="s">
        <v>2</v>
      </c>
      <c r="B269" s="150">
        <v>4894.8</v>
      </c>
      <c r="C269" s="150">
        <v>859.3</v>
      </c>
      <c r="D269" s="150">
        <f>C269/B269*100</f>
        <v>17.555364877012337</v>
      </c>
      <c r="E269" s="150">
        <v>858.3</v>
      </c>
      <c r="F269" s="150">
        <f>E269/B269*100</f>
        <v>17.534935033096346</v>
      </c>
      <c r="G269" s="150">
        <v>858.3</v>
      </c>
      <c r="H269" s="150">
        <f>G269/B269*100</f>
        <v>17.534935033096346</v>
      </c>
      <c r="I269" s="150">
        <f t="shared" si="15"/>
        <v>4036.5</v>
      </c>
      <c r="J269" s="569"/>
    </row>
    <row r="270" spans="1:10" x14ac:dyDescent="0.25">
      <c r="A270" s="60" t="s">
        <v>3</v>
      </c>
      <c r="B270" s="150">
        <v>0</v>
      </c>
      <c r="C270" s="150">
        <v>0</v>
      </c>
      <c r="D270" s="150">
        <v>0</v>
      </c>
      <c r="E270" s="150">
        <v>0</v>
      </c>
      <c r="F270" s="150">
        <v>0</v>
      </c>
      <c r="G270" s="150">
        <v>0</v>
      </c>
      <c r="H270" s="150">
        <v>0</v>
      </c>
      <c r="I270" s="150">
        <f t="shared" si="15"/>
        <v>0</v>
      </c>
      <c r="J270" s="570"/>
    </row>
    <row r="271" spans="1:10" ht="129.75" customHeight="1" x14ac:dyDescent="0.25">
      <c r="A271" s="153" t="s">
        <v>75</v>
      </c>
      <c r="B271" s="149">
        <f>SUM(B272:B275)</f>
        <v>63804.5</v>
      </c>
      <c r="C271" s="149">
        <f>SUM(C272:C275)</f>
        <v>17509.8</v>
      </c>
      <c r="D271" s="149">
        <f>C271/B271*100</f>
        <v>27.442891959031101</v>
      </c>
      <c r="E271" s="149">
        <f>SUM(E272:E275)</f>
        <v>17509.8</v>
      </c>
      <c r="F271" s="149">
        <f>E271/B271*100</f>
        <v>27.442891959031101</v>
      </c>
      <c r="G271" s="149">
        <f>SUM(G272:G275)</f>
        <v>17509.8</v>
      </c>
      <c r="H271" s="149">
        <f>G271/B271*100</f>
        <v>27.442891959031101</v>
      </c>
      <c r="I271" s="149">
        <f t="shared" si="15"/>
        <v>46294.7</v>
      </c>
      <c r="J271" s="568" t="s">
        <v>302</v>
      </c>
    </row>
    <row r="272" spans="1:10" ht="19.5" x14ac:dyDescent="0.25">
      <c r="A272" s="58" t="s">
        <v>0</v>
      </c>
      <c r="B272" s="149">
        <v>0</v>
      </c>
      <c r="C272" s="149">
        <v>0</v>
      </c>
      <c r="D272" s="149">
        <v>0</v>
      </c>
      <c r="E272" s="149">
        <v>0</v>
      </c>
      <c r="F272" s="149">
        <v>0</v>
      </c>
      <c r="G272" s="149">
        <v>0</v>
      </c>
      <c r="H272" s="149">
        <v>0</v>
      </c>
      <c r="I272" s="149">
        <f t="shared" si="15"/>
        <v>0</v>
      </c>
      <c r="J272" s="569"/>
    </row>
    <row r="273" spans="1:10" ht="19.5" x14ac:dyDescent="0.25">
      <c r="A273" s="58" t="s">
        <v>1</v>
      </c>
      <c r="B273" s="149">
        <v>59871.5</v>
      </c>
      <c r="C273" s="149">
        <v>16459.2</v>
      </c>
      <c r="D273" s="149">
        <f>C273/B273*100</f>
        <v>27.490876293395022</v>
      </c>
      <c r="E273" s="149">
        <v>16459.2</v>
      </c>
      <c r="F273" s="149">
        <f>E273/B273*100</f>
        <v>27.490876293395022</v>
      </c>
      <c r="G273" s="149">
        <v>16459.2</v>
      </c>
      <c r="H273" s="149">
        <f>G273/B273*100</f>
        <v>27.490876293395022</v>
      </c>
      <c r="I273" s="149">
        <f t="shared" si="15"/>
        <v>43412.3</v>
      </c>
      <c r="J273" s="569"/>
    </row>
    <row r="274" spans="1:10" x14ac:dyDescent="0.25">
      <c r="A274" s="60" t="s">
        <v>2</v>
      </c>
      <c r="B274" s="150">
        <v>3933</v>
      </c>
      <c r="C274" s="150">
        <v>1050.5999999999999</v>
      </c>
      <c r="D274" s="150">
        <f>C274/B274*100</f>
        <v>26.712433257055679</v>
      </c>
      <c r="E274" s="150">
        <v>1050.5999999999999</v>
      </c>
      <c r="F274" s="150">
        <f>E274/B274*100</f>
        <v>26.712433257055679</v>
      </c>
      <c r="G274" s="150">
        <v>1050.5999999999999</v>
      </c>
      <c r="H274" s="150">
        <f>G274/B274*100</f>
        <v>26.712433257055679</v>
      </c>
      <c r="I274" s="150">
        <f t="shared" si="15"/>
        <v>2882.4</v>
      </c>
      <c r="J274" s="569"/>
    </row>
    <row r="275" spans="1:10" x14ac:dyDescent="0.25">
      <c r="A275" s="60" t="s">
        <v>3</v>
      </c>
      <c r="B275" s="150">
        <v>0</v>
      </c>
      <c r="C275" s="150">
        <v>0</v>
      </c>
      <c r="D275" s="150">
        <v>0</v>
      </c>
      <c r="E275" s="150">
        <v>0</v>
      </c>
      <c r="F275" s="150">
        <v>0</v>
      </c>
      <c r="G275" s="150">
        <v>0</v>
      </c>
      <c r="H275" s="150">
        <v>0</v>
      </c>
      <c r="I275" s="150">
        <f t="shared" si="15"/>
        <v>0</v>
      </c>
      <c r="J275" s="570"/>
    </row>
    <row r="276" spans="1:10" s="8" customFormat="1" ht="96" customHeight="1" x14ac:dyDescent="0.25">
      <c r="A276" s="153" t="s">
        <v>136</v>
      </c>
      <c r="B276" s="149">
        <f>SUM(B277:B280)</f>
        <v>12829</v>
      </c>
      <c r="C276" s="149">
        <f>SUM(C277:C280)</f>
        <v>11615.3</v>
      </c>
      <c r="D276" s="149">
        <f>C276/B276*100</f>
        <v>90.539402915270088</v>
      </c>
      <c r="E276" s="149">
        <f>SUM(E277:E280)</f>
        <v>11615.3</v>
      </c>
      <c r="F276" s="149">
        <f>E276/B276*100</f>
        <v>90.539402915270088</v>
      </c>
      <c r="G276" s="149">
        <f>SUM(G277:G280)</f>
        <v>11615.3</v>
      </c>
      <c r="H276" s="149">
        <f>G276/B276*100</f>
        <v>90.539402915270088</v>
      </c>
      <c r="I276" s="149">
        <f t="shared" si="15"/>
        <v>1213.7000000000007</v>
      </c>
      <c r="J276" s="561" t="s">
        <v>183</v>
      </c>
    </row>
    <row r="277" spans="1:10" s="8" customFormat="1" ht="19.5" x14ac:dyDescent="0.25">
      <c r="A277" s="58" t="s">
        <v>0</v>
      </c>
      <c r="B277" s="149">
        <v>0</v>
      </c>
      <c r="C277" s="149">
        <v>0</v>
      </c>
      <c r="D277" s="149">
        <v>0</v>
      </c>
      <c r="E277" s="149">
        <v>0</v>
      </c>
      <c r="F277" s="149">
        <v>0</v>
      </c>
      <c r="G277" s="149">
        <v>0</v>
      </c>
      <c r="H277" s="149">
        <v>0</v>
      </c>
      <c r="I277" s="149">
        <f t="shared" si="15"/>
        <v>0</v>
      </c>
      <c r="J277" s="562"/>
    </row>
    <row r="278" spans="1:10" s="8" customFormat="1" ht="19.5" x14ac:dyDescent="0.25">
      <c r="A278" s="58" t="s">
        <v>1</v>
      </c>
      <c r="B278" s="149">
        <v>12829</v>
      </c>
      <c r="C278" s="149">
        <v>11615.3</v>
      </c>
      <c r="D278" s="149">
        <f>C278/B278*100</f>
        <v>90.539402915270088</v>
      </c>
      <c r="E278" s="149">
        <v>11615.3</v>
      </c>
      <c r="F278" s="149">
        <f>E278/B278*100</f>
        <v>90.539402915270088</v>
      </c>
      <c r="G278" s="149">
        <v>11615.3</v>
      </c>
      <c r="H278" s="149">
        <f>G278/B278*100</f>
        <v>90.539402915270088</v>
      </c>
      <c r="I278" s="149">
        <f t="shared" si="15"/>
        <v>1213.7000000000007</v>
      </c>
      <c r="J278" s="562"/>
    </row>
    <row r="279" spans="1:10" s="8" customFormat="1" x14ac:dyDescent="0.25">
      <c r="A279" s="60" t="s">
        <v>2</v>
      </c>
      <c r="B279" s="150">
        <v>0</v>
      </c>
      <c r="C279" s="150">
        <v>0</v>
      </c>
      <c r="D279" s="150">
        <v>0</v>
      </c>
      <c r="E279" s="150">
        <v>0</v>
      </c>
      <c r="F279" s="150">
        <v>0</v>
      </c>
      <c r="G279" s="150">
        <v>0</v>
      </c>
      <c r="H279" s="150">
        <v>0</v>
      </c>
      <c r="I279" s="150">
        <f t="shared" si="15"/>
        <v>0</v>
      </c>
      <c r="J279" s="562"/>
    </row>
    <row r="280" spans="1:10" s="8" customFormat="1" x14ac:dyDescent="0.25">
      <c r="A280" s="60" t="s">
        <v>3</v>
      </c>
      <c r="B280" s="150">
        <v>0</v>
      </c>
      <c r="C280" s="150">
        <v>0</v>
      </c>
      <c r="D280" s="150">
        <v>0</v>
      </c>
      <c r="E280" s="150">
        <v>0</v>
      </c>
      <c r="F280" s="150">
        <v>0</v>
      </c>
      <c r="G280" s="150">
        <v>0</v>
      </c>
      <c r="H280" s="150">
        <v>0</v>
      </c>
      <c r="I280" s="150">
        <f t="shared" si="15"/>
        <v>0</v>
      </c>
      <c r="J280" s="563"/>
    </row>
    <row r="281" spans="1:10" x14ac:dyDescent="0.25">
      <c r="A281" s="384" t="s">
        <v>104</v>
      </c>
      <c r="B281" s="385"/>
      <c r="C281" s="385"/>
      <c r="D281" s="385"/>
      <c r="E281" s="385"/>
      <c r="F281" s="385"/>
      <c r="G281" s="385"/>
      <c r="H281" s="385"/>
      <c r="I281" s="385"/>
      <c r="J281" s="386"/>
    </row>
    <row r="282" spans="1:10" x14ac:dyDescent="0.25">
      <c r="A282" s="523" t="s">
        <v>96</v>
      </c>
      <c r="B282" s="524"/>
      <c r="C282" s="524"/>
      <c r="D282" s="524"/>
      <c r="E282" s="524"/>
      <c r="F282" s="524"/>
      <c r="G282" s="524"/>
      <c r="H282" s="524"/>
      <c r="I282" s="524"/>
      <c r="J282" s="525"/>
    </row>
    <row r="283" spans="1:10" x14ac:dyDescent="0.25">
      <c r="A283" s="506" t="s">
        <v>105</v>
      </c>
      <c r="B283" s="507"/>
      <c r="C283" s="507"/>
      <c r="D283" s="507"/>
      <c r="E283" s="507"/>
      <c r="F283" s="507"/>
      <c r="G283" s="507"/>
      <c r="H283" s="507"/>
      <c r="I283" s="507"/>
      <c r="J283" s="508"/>
    </row>
    <row r="284" spans="1:10" ht="265.5" customHeight="1" x14ac:dyDescent="0.25">
      <c r="A284" s="153" t="s">
        <v>76</v>
      </c>
      <c r="B284" s="149">
        <f>SUM(B285:B288)</f>
        <v>3023.0830000000001</v>
      </c>
      <c r="C284" s="149">
        <f>SUM(C285:C288)</f>
        <v>2453.1</v>
      </c>
      <c r="D284" s="149">
        <f>C284/B284*100</f>
        <v>81.145638409530932</v>
      </c>
      <c r="E284" s="149">
        <f>SUM(E285:E288)</f>
        <v>2453.1</v>
      </c>
      <c r="F284" s="149">
        <f>E284/B284*100</f>
        <v>81.145638409530932</v>
      </c>
      <c r="G284" s="149">
        <f>SUM(G285:G288)</f>
        <v>2453.1</v>
      </c>
      <c r="H284" s="149">
        <f>G284/B284*100</f>
        <v>81.145638409530932</v>
      </c>
      <c r="I284" s="149">
        <f>B284-G284</f>
        <v>569.98300000000017</v>
      </c>
      <c r="J284" s="564" t="s">
        <v>186</v>
      </c>
    </row>
    <row r="285" spans="1:10" ht="19.5" x14ac:dyDescent="0.25">
      <c r="A285" s="66" t="s">
        <v>0</v>
      </c>
      <c r="B285" s="149">
        <v>0</v>
      </c>
      <c r="C285" s="149">
        <v>0</v>
      </c>
      <c r="D285" s="149">
        <v>0</v>
      </c>
      <c r="E285" s="149">
        <v>0</v>
      </c>
      <c r="F285" s="149">
        <v>0</v>
      </c>
      <c r="G285" s="149">
        <v>0</v>
      </c>
      <c r="H285" s="149">
        <v>0</v>
      </c>
      <c r="I285" s="149">
        <f>B285-G285</f>
        <v>0</v>
      </c>
      <c r="J285" s="565"/>
    </row>
    <row r="286" spans="1:10" ht="19.5" x14ac:dyDescent="0.25">
      <c r="A286" s="66" t="s">
        <v>1</v>
      </c>
      <c r="B286" s="149">
        <v>3023.0830000000001</v>
      </c>
      <c r="C286" s="149">
        <v>2453.1</v>
      </c>
      <c r="D286" s="149">
        <f>C286/B286*100</f>
        <v>81.145638409530932</v>
      </c>
      <c r="E286" s="149">
        <v>2453.1</v>
      </c>
      <c r="F286" s="149">
        <f>E286/B286*100</f>
        <v>81.145638409530932</v>
      </c>
      <c r="G286" s="149">
        <v>2453.1</v>
      </c>
      <c r="H286" s="149">
        <f>G286/B286*100</f>
        <v>81.145638409530932</v>
      </c>
      <c r="I286" s="149">
        <f>B286-G286</f>
        <v>569.98300000000017</v>
      </c>
      <c r="J286" s="565"/>
    </row>
    <row r="287" spans="1:10" x14ac:dyDescent="0.25">
      <c r="A287" s="67" t="s">
        <v>2</v>
      </c>
      <c r="B287" s="150">
        <v>0</v>
      </c>
      <c r="C287" s="150">
        <v>0</v>
      </c>
      <c r="D287" s="150">
        <v>0</v>
      </c>
      <c r="E287" s="150">
        <v>0</v>
      </c>
      <c r="F287" s="150">
        <v>0</v>
      </c>
      <c r="G287" s="150">
        <v>0</v>
      </c>
      <c r="H287" s="150">
        <v>0</v>
      </c>
      <c r="I287" s="150">
        <f>B287-G287</f>
        <v>0</v>
      </c>
      <c r="J287" s="565"/>
    </row>
    <row r="288" spans="1:10" x14ac:dyDescent="0.25">
      <c r="A288" s="67" t="s">
        <v>3</v>
      </c>
      <c r="B288" s="150">
        <v>0</v>
      </c>
      <c r="C288" s="150">
        <v>0</v>
      </c>
      <c r="D288" s="150">
        <v>0</v>
      </c>
      <c r="E288" s="150">
        <v>0</v>
      </c>
      <c r="F288" s="150">
        <v>0</v>
      </c>
      <c r="G288" s="150">
        <v>0</v>
      </c>
      <c r="H288" s="150">
        <v>0</v>
      </c>
      <c r="I288" s="150">
        <f>B288-G288</f>
        <v>0</v>
      </c>
      <c r="J288" s="566"/>
    </row>
    <row r="289" spans="1:11" x14ac:dyDescent="0.25">
      <c r="A289" s="474" t="s">
        <v>153</v>
      </c>
      <c r="B289" s="475"/>
      <c r="C289" s="475"/>
      <c r="D289" s="475"/>
      <c r="E289" s="475"/>
      <c r="F289" s="475"/>
      <c r="G289" s="475"/>
      <c r="H289" s="475"/>
      <c r="I289" s="475"/>
      <c r="J289" s="490"/>
    </row>
    <row r="290" spans="1:11" x14ac:dyDescent="0.25">
      <c r="A290" s="471" t="s">
        <v>267</v>
      </c>
      <c r="B290" s="472"/>
      <c r="C290" s="472"/>
      <c r="D290" s="472"/>
      <c r="E290" s="472"/>
      <c r="F290" s="472"/>
      <c r="G290" s="472"/>
      <c r="H290" s="472"/>
      <c r="I290" s="472"/>
      <c r="J290" s="473"/>
    </row>
    <row r="291" spans="1:11" x14ac:dyDescent="0.25">
      <c r="A291" s="506" t="s">
        <v>35</v>
      </c>
      <c r="B291" s="507"/>
      <c r="C291" s="507"/>
      <c r="D291" s="507"/>
      <c r="E291" s="507"/>
      <c r="F291" s="507"/>
      <c r="G291" s="507"/>
      <c r="H291" s="507"/>
      <c r="I291" s="507"/>
      <c r="J291" s="508"/>
    </row>
    <row r="292" spans="1:11" ht="206.25" x14ac:dyDescent="0.25">
      <c r="A292" s="153" t="s">
        <v>77</v>
      </c>
      <c r="B292" s="149">
        <f>SUM(B293:B296)</f>
        <v>4273</v>
      </c>
      <c r="C292" s="149">
        <f>SUM(C293:C296)</f>
        <v>2589</v>
      </c>
      <c r="D292" s="149">
        <f>C292/B292*100</f>
        <v>60.589749590451667</v>
      </c>
      <c r="E292" s="149">
        <f>SUM(E293:E296)</f>
        <v>2581.1</v>
      </c>
      <c r="F292" s="149">
        <f>E292/B292*100</f>
        <v>60.404867774397374</v>
      </c>
      <c r="G292" s="149">
        <f>SUM(G293:G296)</f>
        <v>2222.8999999999996</v>
      </c>
      <c r="H292" s="149">
        <f>G292/B292*100</f>
        <v>52.021998595834297</v>
      </c>
      <c r="I292" s="149">
        <f>B292-G292</f>
        <v>2050.1000000000004</v>
      </c>
      <c r="J292" s="555" t="s">
        <v>303</v>
      </c>
    </row>
    <row r="293" spans="1:11" ht="19.5" x14ac:dyDescent="0.25">
      <c r="A293" s="66" t="s">
        <v>0</v>
      </c>
      <c r="B293" s="149">
        <v>0</v>
      </c>
      <c r="C293" s="149">
        <v>0</v>
      </c>
      <c r="D293" s="149">
        <v>0</v>
      </c>
      <c r="E293" s="149">
        <v>0</v>
      </c>
      <c r="F293" s="149">
        <v>0</v>
      </c>
      <c r="G293" s="149">
        <v>0</v>
      </c>
      <c r="H293" s="149">
        <v>0</v>
      </c>
      <c r="I293" s="149">
        <f>B293-G293</f>
        <v>0</v>
      </c>
      <c r="J293" s="556"/>
    </row>
    <row r="294" spans="1:11" ht="19.5" x14ac:dyDescent="0.25">
      <c r="A294" s="66" t="s">
        <v>1</v>
      </c>
      <c r="B294" s="149">
        <v>3540.2</v>
      </c>
      <c r="C294" s="149">
        <v>2426.1999999999998</v>
      </c>
      <c r="D294" s="149">
        <f>C294/B294*100</f>
        <v>68.532851251341725</v>
      </c>
      <c r="E294" s="149">
        <v>2426.1999999999998</v>
      </c>
      <c r="F294" s="149">
        <f>E294/B294*100</f>
        <v>68.532851251341725</v>
      </c>
      <c r="G294" s="149">
        <v>2092.1999999999998</v>
      </c>
      <c r="H294" s="149">
        <f>G294/B294*100</f>
        <v>59.098356025083334</v>
      </c>
      <c r="I294" s="149">
        <f>B294-G294</f>
        <v>1448</v>
      </c>
      <c r="J294" s="556"/>
    </row>
    <row r="295" spans="1:11" x14ac:dyDescent="0.25">
      <c r="A295" s="67" t="s">
        <v>2</v>
      </c>
      <c r="B295" s="150">
        <v>732.8</v>
      </c>
      <c r="C295" s="150">
        <v>162.80000000000001</v>
      </c>
      <c r="D295" s="150">
        <f>C295/B295*100</f>
        <v>22.216157205240179</v>
      </c>
      <c r="E295" s="150">
        <v>154.9</v>
      </c>
      <c r="F295" s="150">
        <f>E295/B295*100</f>
        <v>21.138100436681224</v>
      </c>
      <c r="G295" s="150">
        <v>130.69999999999999</v>
      </c>
      <c r="H295" s="150">
        <f>G295/B295*100</f>
        <v>17.835698689956331</v>
      </c>
      <c r="I295" s="150">
        <f>B295-G295</f>
        <v>602.09999999999991</v>
      </c>
      <c r="J295" s="556"/>
    </row>
    <row r="296" spans="1:11" x14ac:dyDescent="0.25">
      <c r="A296" s="67" t="s">
        <v>3</v>
      </c>
      <c r="B296" s="150">
        <v>0</v>
      </c>
      <c r="C296" s="149">
        <v>0</v>
      </c>
      <c r="D296" s="150">
        <v>0</v>
      </c>
      <c r="E296" s="150">
        <v>0</v>
      </c>
      <c r="F296" s="150">
        <v>0</v>
      </c>
      <c r="G296" s="150">
        <v>0</v>
      </c>
      <c r="H296" s="150">
        <v>0</v>
      </c>
      <c r="I296" s="150">
        <f>B296-G296</f>
        <v>0</v>
      </c>
      <c r="J296" s="557"/>
    </row>
    <row r="297" spans="1:11" x14ac:dyDescent="0.25">
      <c r="A297" s="474" t="s">
        <v>153</v>
      </c>
      <c r="B297" s="475"/>
      <c r="C297" s="475"/>
      <c r="D297" s="475"/>
      <c r="E297" s="475"/>
      <c r="F297" s="475"/>
      <c r="G297" s="475"/>
      <c r="H297" s="475"/>
      <c r="I297" s="475"/>
      <c r="J297" s="490"/>
    </row>
    <row r="298" spans="1:11" s="8" customFormat="1" x14ac:dyDescent="0.25">
      <c r="A298" s="471" t="s">
        <v>102</v>
      </c>
      <c r="B298" s="472"/>
      <c r="C298" s="472"/>
      <c r="D298" s="472"/>
      <c r="E298" s="472"/>
      <c r="F298" s="472"/>
      <c r="G298" s="472"/>
      <c r="H298" s="472"/>
      <c r="I298" s="472"/>
      <c r="J298" s="473"/>
    </row>
    <row r="299" spans="1:11" s="1" customFormat="1" x14ac:dyDescent="0.25">
      <c r="A299" s="476" t="s">
        <v>35</v>
      </c>
      <c r="B299" s="477"/>
      <c r="C299" s="477"/>
      <c r="D299" s="477"/>
      <c r="E299" s="477"/>
      <c r="F299" s="477"/>
      <c r="G299" s="477"/>
      <c r="H299" s="477"/>
      <c r="I299" s="477"/>
      <c r="J299" s="486"/>
    </row>
    <row r="300" spans="1:11" ht="187.5" x14ac:dyDescent="0.25">
      <c r="A300" s="153" t="s">
        <v>78</v>
      </c>
      <c r="B300" s="149">
        <f>SUM(B301:B304)</f>
        <v>0</v>
      </c>
      <c r="C300" s="149">
        <f>SUM(C301:C304)</f>
        <v>0</v>
      </c>
      <c r="D300" s="149">
        <v>0</v>
      </c>
      <c r="E300" s="149">
        <f>SUM(E301:E304)</f>
        <v>0</v>
      </c>
      <c r="F300" s="149">
        <v>0</v>
      </c>
      <c r="G300" s="149">
        <f>SUM(G301:G304)</f>
        <v>0</v>
      </c>
      <c r="H300" s="149">
        <v>0</v>
      </c>
      <c r="I300" s="149">
        <f>B300-G300</f>
        <v>0</v>
      </c>
      <c r="J300" s="555"/>
      <c r="K300" s="104" t="s">
        <v>112</v>
      </c>
    </row>
    <row r="301" spans="1:11" ht="19.5" x14ac:dyDescent="0.25">
      <c r="A301" s="66" t="s">
        <v>0</v>
      </c>
      <c r="B301" s="149">
        <v>0</v>
      </c>
      <c r="C301" s="149">
        <v>0</v>
      </c>
      <c r="D301" s="149">
        <v>0</v>
      </c>
      <c r="E301" s="149">
        <v>0</v>
      </c>
      <c r="F301" s="149">
        <v>0</v>
      </c>
      <c r="G301" s="149">
        <v>0</v>
      </c>
      <c r="H301" s="149">
        <v>0</v>
      </c>
      <c r="I301" s="149">
        <f>B301-G301</f>
        <v>0</v>
      </c>
      <c r="J301" s="556"/>
    </row>
    <row r="302" spans="1:11" ht="19.5" x14ac:dyDescent="0.25">
      <c r="A302" s="66" t="s">
        <v>1</v>
      </c>
      <c r="B302" s="149">
        <v>0</v>
      </c>
      <c r="C302" s="149">
        <v>0</v>
      </c>
      <c r="D302" s="149">
        <v>0</v>
      </c>
      <c r="E302" s="149">
        <v>0</v>
      </c>
      <c r="F302" s="149">
        <v>0</v>
      </c>
      <c r="G302" s="149">
        <v>0</v>
      </c>
      <c r="H302" s="149">
        <v>0</v>
      </c>
      <c r="I302" s="149">
        <f>B302-G302</f>
        <v>0</v>
      </c>
      <c r="J302" s="556"/>
    </row>
    <row r="303" spans="1:11" x14ac:dyDescent="0.25">
      <c r="A303" s="67" t="s">
        <v>2</v>
      </c>
      <c r="B303" s="150">
        <v>0</v>
      </c>
      <c r="C303" s="150">
        <v>0</v>
      </c>
      <c r="D303" s="150">
        <v>0</v>
      </c>
      <c r="E303" s="150">
        <v>0</v>
      </c>
      <c r="F303" s="150">
        <v>0</v>
      </c>
      <c r="G303" s="150">
        <v>0</v>
      </c>
      <c r="H303" s="150">
        <v>0</v>
      </c>
      <c r="I303" s="150">
        <f>B303-G303</f>
        <v>0</v>
      </c>
      <c r="J303" s="556"/>
    </row>
    <row r="304" spans="1:11" x14ac:dyDescent="0.25">
      <c r="A304" s="67" t="s">
        <v>3</v>
      </c>
      <c r="B304" s="150">
        <v>0</v>
      </c>
      <c r="C304" s="150">
        <v>0</v>
      </c>
      <c r="D304" s="150">
        <v>0</v>
      </c>
      <c r="E304" s="150">
        <v>0</v>
      </c>
      <c r="F304" s="150">
        <v>0</v>
      </c>
      <c r="G304" s="150">
        <v>0</v>
      </c>
      <c r="H304" s="150">
        <v>0</v>
      </c>
      <c r="I304" s="150">
        <f>B304-G304</f>
        <v>0</v>
      </c>
      <c r="J304" s="557"/>
    </row>
    <row r="305" spans="1:11" s="30" customFormat="1" x14ac:dyDescent="0.25">
      <c r="A305" s="468" t="s">
        <v>226</v>
      </c>
      <c r="B305" s="469"/>
      <c r="C305" s="469"/>
      <c r="D305" s="469"/>
      <c r="E305" s="469"/>
      <c r="F305" s="469"/>
      <c r="G305" s="469"/>
      <c r="H305" s="469"/>
      <c r="I305" s="469"/>
      <c r="J305" s="470"/>
    </row>
    <row r="306" spans="1:11" s="1" customFormat="1" x14ac:dyDescent="0.25">
      <c r="A306" s="484" t="s">
        <v>79</v>
      </c>
      <c r="B306" s="485"/>
      <c r="C306" s="485"/>
      <c r="D306" s="485"/>
      <c r="E306" s="485"/>
      <c r="F306" s="485"/>
      <c r="G306" s="485"/>
      <c r="H306" s="485"/>
      <c r="I306" s="485"/>
      <c r="J306" s="489"/>
    </row>
    <row r="307" spans="1:11" x14ac:dyDescent="0.25">
      <c r="A307" s="474" t="s">
        <v>153</v>
      </c>
      <c r="B307" s="475"/>
      <c r="C307" s="475"/>
      <c r="D307" s="475"/>
      <c r="E307" s="475"/>
      <c r="F307" s="475"/>
      <c r="G307" s="475"/>
      <c r="H307" s="475"/>
      <c r="I307" s="475"/>
      <c r="J307" s="490"/>
    </row>
    <row r="308" spans="1:11" s="8" customFormat="1" x14ac:dyDescent="0.25">
      <c r="A308" s="471" t="s">
        <v>102</v>
      </c>
      <c r="B308" s="472"/>
      <c r="C308" s="472"/>
      <c r="D308" s="472"/>
      <c r="E308" s="472"/>
      <c r="F308" s="472"/>
      <c r="G308" s="472"/>
      <c r="H308" s="472"/>
      <c r="I308" s="472"/>
      <c r="J308" s="473"/>
    </row>
    <row r="309" spans="1:11" s="1" customFormat="1" x14ac:dyDescent="0.25">
      <c r="A309" s="476" t="s">
        <v>35</v>
      </c>
      <c r="B309" s="477"/>
      <c r="C309" s="477"/>
      <c r="D309" s="477"/>
      <c r="E309" s="477"/>
      <c r="F309" s="477"/>
      <c r="G309" s="477"/>
      <c r="H309" s="477"/>
      <c r="I309" s="477"/>
      <c r="J309" s="486"/>
    </row>
    <row r="310" spans="1:11" ht="190.5" customHeight="1" x14ac:dyDescent="0.25">
      <c r="A310" s="153" t="s">
        <v>101</v>
      </c>
      <c r="B310" s="149">
        <f>SUM(B311:B314)</f>
        <v>4939.7</v>
      </c>
      <c r="C310" s="149">
        <f>SUM(C311:C314)</f>
        <v>4243.3</v>
      </c>
      <c r="D310" s="149">
        <f>C310/B310*100</f>
        <v>85.901977852906057</v>
      </c>
      <c r="E310" s="149">
        <f>SUM(E311:E314)</f>
        <v>4243.3</v>
      </c>
      <c r="F310" s="149">
        <f>E310/B310*100</f>
        <v>85.901977852906057</v>
      </c>
      <c r="G310" s="149">
        <f>SUM(G311:G314)</f>
        <v>4243.3</v>
      </c>
      <c r="H310" s="149">
        <f>G310/B310*100</f>
        <v>85.901977852906057</v>
      </c>
      <c r="I310" s="149">
        <f t="shared" ref="I310:I329" si="16">B310-G310</f>
        <v>696.39999999999964</v>
      </c>
      <c r="J310" s="558" t="s">
        <v>188</v>
      </c>
      <c r="K310" s="2" t="s">
        <v>227</v>
      </c>
    </row>
    <row r="311" spans="1:11" ht="19.5" x14ac:dyDescent="0.25">
      <c r="A311" s="58" t="s">
        <v>0</v>
      </c>
      <c r="B311" s="149">
        <v>0</v>
      </c>
      <c r="C311" s="149">
        <v>0</v>
      </c>
      <c r="D311" s="149">
        <v>0</v>
      </c>
      <c r="E311" s="149">
        <v>0</v>
      </c>
      <c r="F311" s="149">
        <v>0</v>
      </c>
      <c r="G311" s="149">
        <v>0</v>
      </c>
      <c r="H311" s="149">
        <v>0</v>
      </c>
      <c r="I311" s="149">
        <f t="shared" si="16"/>
        <v>0</v>
      </c>
      <c r="J311" s="559"/>
    </row>
    <row r="312" spans="1:11" ht="19.5" x14ac:dyDescent="0.25">
      <c r="A312" s="58" t="s">
        <v>1</v>
      </c>
      <c r="B312" s="149">
        <v>4939.7</v>
      </c>
      <c r="C312" s="149">
        <v>4243.3</v>
      </c>
      <c r="D312" s="149">
        <f>C312/B312*100</f>
        <v>85.901977852906057</v>
      </c>
      <c r="E312" s="149">
        <v>4243.3</v>
      </c>
      <c r="F312" s="149">
        <f>E312/B312*100</f>
        <v>85.901977852906057</v>
      </c>
      <c r="G312" s="149">
        <v>4243.3</v>
      </c>
      <c r="H312" s="149">
        <f>G312/B312*100</f>
        <v>85.901977852906057</v>
      </c>
      <c r="I312" s="149">
        <f t="shared" si="16"/>
        <v>696.39999999999964</v>
      </c>
      <c r="J312" s="559"/>
    </row>
    <row r="313" spans="1:11" x14ac:dyDescent="0.25">
      <c r="A313" s="60" t="s">
        <v>2</v>
      </c>
      <c r="B313" s="150">
        <v>0</v>
      </c>
      <c r="C313" s="150">
        <v>0</v>
      </c>
      <c r="D313" s="150">
        <v>0</v>
      </c>
      <c r="E313" s="150">
        <v>0</v>
      </c>
      <c r="F313" s="150">
        <v>0</v>
      </c>
      <c r="G313" s="150">
        <v>0</v>
      </c>
      <c r="H313" s="150">
        <v>0</v>
      </c>
      <c r="I313" s="150">
        <f t="shared" si="16"/>
        <v>0</v>
      </c>
      <c r="J313" s="559"/>
    </row>
    <row r="314" spans="1:11" x14ac:dyDescent="0.25">
      <c r="A314" s="60" t="s">
        <v>3</v>
      </c>
      <c r="B314" s="150">
        <v>0</v>
      </c>
      <c r="C314" s="150">
        <v>0</v>
      </c>
      <c r="D314" s="150">
        <v>0</v>
      </c>
      <c r="E314" s="150">
        <v>0</v>
      </c>
      <c r="F314" s="150">
        <v>0</v>
      </c>
      <c r="G314" s="150">
        <v>0</v>
      </c>
      <c r="H314" s="150">
        <v>0</v>
      </c>
      <c r="I314" s="150">
        <f t="shared" si="16"/>
        <v>0</v>
      </c>
      <c r="J314" s="560"/>
    </row>
    <row r="315" spans="1:11" ht="209.25" customHeight="1" x14ac:dyDescent="0.25">
      <c r="A315" s="153" t="s">
        <v>80</v>
      </c>
      <c r="B315" s="149">
        <f>SUM(B316:B319)</f>
        <v>318.39999999999998</v>
      </c>
      <c r="C315" s="149">
        <f>SUM(C316:C319)</f>
        <v>164.9</v>
      </c>
      <c r="D315" s="149">
        <f>C315/B315*100</f>
        <v>51.790201005025125</v>
      </c>
      <c r="E315" s="149">
        <f>SUM(E316:E319)</f>
        <v>164.9</v>
      </c>
      <c r="F315" s="149">
        <f>E315/B315*100</f>
        <v>51.790201005025125</v>
      </c>
      <c r="G315" s="149">
        <f>SUM(G316:G319)</f>
        <v>164.9</v>
      </c>
      <c r="H315" s="149">
        <f>G315/B315*100</f>
        <v>51.790201005025125</v>
      </c>
      <c r="I315" s="149">
        <f t="shared" si="16"/>
        <v>153.49999999999997</v>
      </c>
      <c r="J315" s="558" t="s">
        <v>206</v>
      </c>
      <c r="K315" s="2" t="s">
        <v>227</v>
      </c>
    </row>
    <row r="316" spans="1:11" ht="19.5" x14ac:dyDescent="0.25">
      <c r="A316" s="58" t="s">
        <v>0</v>
      </c>
      <c r="B316" s="149">
        <v>0</v>
      </c>
      <c r="C316" s="149">
        <v>0</v>
      </c>
      <c r="D316" s="149">
        <v>0</v>
      </c>
      <c r="E316" s="149">
        <v>0</v>
      </c>
      <c r="F316" s="149">
        <v>0</v>
      </c>
      <c r="G316" s="149">
        <v>0</v>
      </c>
      <c r="H316" s="149">
        <v>0</v>
      </c>
      <c r="I316" s="149">
        <f t="shared" si="16"/>
        <v>0</v>
      </c>
      <c r="J316" s="559"/>
    </row>
    <row r="317" spans="1:11" ht="19.5" x14ac:dyDescent="0.25">
      <c r="A317" s="58" t="s">
        <v>1</v>
      </c>
      <c r="B317" s="149">
        <v>318.39999999999998</v>
      </c>
      <c r="C317" s="149">
        <v>164.9</v>
      </c>
      <c r="D317" s="149">
        <f>C317/B317*100</f>
        <v>51.790201005025125</v>
      </c>
      <c r="E317" s="149">
        <v>164.9</v>
      </c>
      <c r="F317" s="149">
        <f>E317/B317*100</f>
        <v>51.790201005025125</v>
      </c>
      <c r="G317" s="149">
        <v>164.9</v>
      </c>
      <c r="H317" s="149">
        <f>G317/B317*100</f>
        <v>51.790201005025125</v>
      </c>
      <c r="I317" s="149">
        <f t="shared" si="16"/>
        <v>153.49999999999997</v>
      </c>
      <c r="J317" s="559"/>
    </row>
    <row r="318" spans="1:11" x14ac:dyDescent="0.25">
      <c r="A318" s="60" t="s">
        <v>2</v>
      </c>
      <c r="B318" s="150">
        <v>0</v>
      </c>
      <c r="C318" s="150">
        <v>0</v>
      </c>
      <c r="D318" s="150">
        <v>0</v>
      </c>
      <c r="E318" s="150">
        <v>0</v>
      </c>
      <c r="F318" s="150">
        <v>0</v>
      </c>
      <c r="G318" s="150">
        <v>0</v>
      </c>
      <c r="H318" s="150">
        <v>0</v>
      </c>
      <c r="I318" s="150">
        <f t="shared" si="16"/>
        <v>0</v>
      </c>
      <c r="J318" s="559"/>
    </row>
    <row r="319" spans="1:11" x14ac:dyDescent="0.25">
      <c r="A319" s="60" t="s">
        <v>3</v>
      </c>
      <c r="B319" s="150">
        <v>0</v>
      </c>
      <c r="C319" s="150">
        <v>0</v>
      </c>
      <c r="D319" s="150">
        <v>0</v>
      </c>
      <c r="E319" s="150">
        <v>0</v>
      </c>
      <c r="F319" s="150">
        <v>0</v>
      </c>
      <c r="G319" s="150">
        <v>0</v>
      </c>
      <c r="H319" s="150">
        <v>0</v>
      </c>
      <c r="I319" s="150">
        <f t="shared" si="16"/>
        <v>0</v>
      </c>
      <c r="J319" s="560"/>
    </row>
    <row r="320" spans="1:11" ht="210" customHeight="1" x14ac:dyDescent="0.25">
      <c r="A320" s="153" t="s">
        <v>81</v>
      </c>
      <c r="B320" s="149">
        <f>SUM(B321:B324)</f>
        <v>52887.3</v>
      </c>
      <c r="C320" s="149">
        <f>SUM(C321:C324)</f>
        <v>44020.9</v>
      </c>
      <c r="D320" s="149">
        <f>C320/B320*100</f>
        <v>83.23529467376855</v>
      </c>
      <c r="E320" s="149">
        <f>SUM(E321:E324)</f>
        <v>44013.1</v>
      </c>
      <c r="F320" s="149">
        <f>E320/B320*100</f>
        <v>83.220546331538941</v>
      </c>
      <c r="G320" s="149">
        <f>SUM(G321:G324)</f>
        <v>44013.1</v>
      </c>
      <c r="H320" s="149">
        <f>G320/B320*100</f>
        <v>83.220546331538941</v>
      </c>
      <c r="I320" s="149">
        <f t="shared" si="16"/>
        <v>8874.2000000000044</v>
      </c>
      <c r="J320" s="558" t="s">
        <v>207</v>
      </c>
      <c r="K320" s="2" t="s">
        <v>227</v>
      </c>
    </row>
    <row r="321" spans="1:11" ht="19.5" x14ac:dyDescent="0.25">
      <c r="A321" s="58" t="s">
        <v>0</v>
      </c>
      <c r="B321" s="149">
        <v>0</v>
      </c>
      <c r="C321" s="149">
        <v>0</v>
      </c>
      <c r="D321" s="149">
        <v>0</v>
      </c>
      <c r="E321" s="149">
        <v>0</v>
      </c>
      <c r="F321" s="149">
        <v>0</v>
      </c>
      <c r="G321" s="149">
        <v>0</v>
      </c>
      <c r="H321" s="149">
        <v>0</v>
      </c>
      <c r="I321" s="149">
        <f t="shared" si="16"/>
        <v>0</v>
      </c>
      <c r="J321" s="559"/>
    </row>
    <row r="322" spans="1:11" ht="19.5" x14ac:dyDescent="0.25">
      <c r="A322" s="58" t="s">
        <v>1</v>
      </c>
      <c r="B322" s="149">
        <v>52887.3</v>
      </c>
      <c r="C322" s="149">
        <v>44020.9</v>
      </c>
      <c r="D322" s="149">
        <f>C322/B322*100</f>
        <v>83.23529467376855</v>
      </c>
      <c r="E322" s="149">
        <v>44013.1</v>
      </c>
      <c r="F322" s="149">
        <f>E322/B322*100</f>
        <v>83.220546331538941</v>
      </c>
      <c r="G322" s="149">
        <v>44013.1</v>
      </c>
      <c r="H322" s="149">
        <f>G322/B322*100</f>
        <v>83.220546331538941</v>
      </c>
      <c r="I322" s="149">
        <f t="shared" si="16"/>
        <v>8874.2000000000044</v>
      </c>
      <c r="J322" s="559"/>
    </row>
    <row r="323" spans="1:11" x14ac:dyDescent="0.25">
      <c r="A323" s="60" t="s">
        <v>2</v>
      </c>
      <c r="B323" s="150">
        <v>0</v>
      </c>
      <c r="C323" s="150">
        <v>0</v>
      </c>
      <c r="D323" s="150">
        <v>0</v>
      </c>
      <c r="E323" s="150">
        <v>0</v>
      </c>
      <c r="F323" s="150">
        <v>0</v>
      </c>
      <c r="G323" s="150">
        <v>0</v>
      </c>
      <c r="H323" s="150">
        <v>0</v>
      </c>
      <c r="I323" s="150">
        <f t="shared" si="16"/>
        <v>0</v>
      </c>
      <c r="J323" s="559"/>
    </row>
    <row r="324" spans="1:11" x14ac:dyDescent="0.25">
      <c r="A324" s="60" t="s">
        <v>3</v>
      </c>
      <c r="B324" s="150">
        <v>0</v>
      </c>
      <c r="C324" s="150">
        <v>0</v>
      </c>
      <c r="D324" s="150">
        <v>0</v>
      </c>
      <c r="E324" s="150">
        <v>0</v>
      </c>
      <c r="F324" s="150">
        <v>0</v>
      </c>
      <c r="G324" s="150">
        <v>0</v>
      </c>
      <c r="H324" s="150">
        <v>0</v>
      </c>
      <c r="I324" s="150">
        <f t="shared" si="16"/>
        <v>0</v>
      </c>
      <c r="J324" s="560"/>
    </row>
    <row r="325" spans="1:11" ht="225" x14ac:dyDescent="0.25">
      <c r="A325" s="153" t="s">
        <v>100</v>
      </c>
      <c r="B325" s="149">
        <f>SUM(B326:B329)</f>
        <v>8895.6</v>
      </c>
      <c r="C325" s="149">
        <f>SUM(C326:C329)</f>
        <v>7128.7</v>
      </c>
      <c r="D325" s="149">
        <f>C325/B325*100</f>
        <v>80.137371284680057</v>
      </c>
      <c r="E325" s="149">
        <f>SUM(E326:E329)</f>
        <v>7128.7</v>
      </c>
      <c r="F325" s="149">
        <f>E325/B325*100</f>
        <v>80.137371284680057</v>
      </c>
      <c r="G325" s="149">
        <f>SUM(G326:G329)</f>
        <v>7128.7</v>
      </c>
      <c r="H325" s="149">
        <f>G325/B325*100</f>
        <v>80.137371284680057</v>
      </c>
      <c r="I325" s="149">
        <f t="shared" si="16"/>
        <v>1766.9000000000005</v>
      </c>
      <c r="J325" s="567" t="s">
        <v>189</v>
      </c>
      <c r="K325" s="2" t="s">
        <v>227</v>
      </c>
    </row>
    <row r="326" spans="1:11" ht="19.5" x14ac:dyDescent="0.25">
      <c r="A326" s="58" t="s">
        <v>0</v>
      </c>
      <c r="B326" s="149">
        <v>0</v>
      </c>
      <c r="C326" s="149">
        <v>0</v>
      </c>
      <c r="D326" s="149">
        <v>0</v>
      </c>
      <c r="E326" s="149">
        <v>0</v>
      </c>
      <c r="F326" s="149">
        <v>0</v>
      </c>
      <c r="G326" s="149">
        <v>0</v>
      </c>
      <c r="H326" s="149">
        <v>0</v>
      </c>
      <c r="I326" s="149">
        <f t="shared" si="16"/>
        <v>0</v>
      </c>
      <c r="J326" s="577"/>
    </row>
    <row r="327" spans="1:11" ht="19.5" x14ac:dyDescent="0.25">
      <c r="A327" s="58" t="s">
        <v>1</v>
      </c>
      <c r="B327" s="149">
        <v>8895.6</v>
      </c>
      <c r="C327" s="149">
        <v>7128.7</v>
      </c>
      <c r="D327" s="149">
        <f>C327/B327*100</f>
        <v>80.137371284680057</v>
      </c>
      <c r="E327" s="149">
        <v>7128.7</v>
      </c>
      <c r="F327" s="149">
        <f>E327/B327*100</f>
        <v>80.137371284680057</v>
      </c>
      <c r="G327" s="149">
        <v>7128.7</v>
      </c>
      <c r="H327" s="149">
        <f>G327/B327*100</f>
        <v>80.137371284680057</v>
      </c>
      <c r="I327" s="149">
        <f t="shared" si="16"/>
        <v>1766.9000000000005</v>
      </c>
      <c r="J327" s="577"/>
    </row>
    <row r="328" spans="1:11" x14ac:dyDescent="0.25">
      <c r="A328" s="60" t="s">
        <v>2</v>
      </c>
      <c r="B328" s="150">
        <v>0</v>
      </c>
      <c r="C328" s="150">
        <v>0</v>
      </c>
      <c r="D328" s="150">
        <v>0</v>
      </c>
      <c r="E328" s="150">
        <v>0</v>
      </c>
      <c r="F328" s="150">
        <v>0</v>
      </c>
      <c r="G328" s="150">
        <v>0</v>
      </c>
      <c r="H328" s="150">
        <v>0</v>
      </c>
      <c r="I328" s="150">
        <f t="shared" si="16"/>
        <v>0</v>
      </c>
      <c r="J328" s="577"/>
    </row>
    <row r="329" spans="1:11" x14ac:dyDescent="0.25">
      <c r="A329" s="60" t="s">
        <v>3</v>
      </c>
      <c r="B329" s="150">
        <v>0</v>
      </c>
      <c r="C329" s="150">
        <v>0</v>
      </c>
      <c r="D329" s="150">
        <v>0</v>
      </c>
      <c r="E329" s="150">
        <v>0</v>
      </c>
      <c r="F329" s="150">
        <v>0</v>
      </c>
      <c r="G329" s="150">
        <v>0</v>
      </c>
      <c r="H329" s="150">
        <v>0</v>
      </c>
      <c r="I329" s="150">
        <f t="shared" si="16"/>
        <v>0</v>
      </c>
      <c r="J329" s="578"/>
    </row>
    <row r="330" spans="1:11" x14ac:dyDescent="0.25">
      <c r="A330" s="468" t="s">
        <v>245</v>
      </c>
      <c r="B330" s="469"/>
      <c r="C330" s="469"/>
      <c r="D330" s="469"/>
      <c r="E330" s="469"/>
      <c r="F330" s="469"/>
      <c r="G330" s="469"/>
      <c r="H330" s="469"/>
      <c r="I330" s="469"/>
      <c r="J330" s="470"/>
    </row>
    <row r="331" spans="1:11" s="1" customFormat="1" x14ac:dyDescent="0.25">
      <c r="A331" s="484" t="s">
        <v>82</v>
      </c>
      <c r="B331" s="485"/>
      <c r="C331" s="485"/>
      <c r="D331" s="485"/>
      <c r="E331" s="485"/>
      <c r="F331" s="485"/>
      <c r="G331" s="485"/>
      <c r="H331" s="485"/>
      <c r="I331" s="485"/>
      <c r="J331" s="489"/>
    </row>
    <row r="332" spans="1:11" s="1" customFormat="1" x14ac:dyDescent="0.25">
      <c r="A332" s="474" t="s">
        <v>98</v>
      </c>
      <c r="B332" s="475"/>
      <c r="C332" s="475"/>
      <c r="D332" s="475"/>
      <c r="E332" s="475"/>
      <c r="F332" s="475"/>
      <c r="G332" s="475"/>
      <c r="H332" s="475"/>
      <c r="I332" s="475"/>
      <c r="J332" s="490"/>
    </row>
    <row r="333" spans="1:11" s="1" customFormat="1" x14ac:dyDescent="0.25">
      <c r="A333" s="471" t="s">
        <v>99</v>
      </c>
      <c r="B333" s="472"/>
      <c r="C333" s="472"/>
      <c r="D333" s="472"/>
      <c r="E333" s="472"/>
      <c r="F333" s="472"/>
      <c r="G333" s="472"/>
      <c r="H333" s="472"/>
      <c r="I333" s="472"/>
      <c r="J333" s="473"/>
    </row>
    <row r="334" spans="1:11" s="1" customFormat="1" x14ac:dyDescent="0.25">
      <c r="A334" s="476" t="s">
        <v>246</v>
      </c>
      <c r="B334" s="477"/>
      <c r="C334" s="477"/>
      <c r="D334" s="477"/>
      <c r="E334" s="477"/>
      <c r="F334" s="477"/>
      <c r="G334" s="477"/>
      <c r="H334" s="477"/>
      <c r="I334" s="477"/>
      <c r="J334" s="486"/>
    </row>
    <row r="335" spans="1:11" ht="187.5" x14ac:dyDescent="0.25">
      <c r="A335" s="153" t="s">
        <v>83</v>
      </c>
      <c r="B335" s="83">
        <f>SUM(B336:B339)</f>
        <v>91352.9</v>
      </c>
      <c r="C335" s="149">
        <f>SUM(C336:C339)</f>
        <v>23814.1</v>
      </c>
      <c r="D335" s="149">
        <f>C335/B335*100</f>
        <v>26.068247422906115</v>
      </c>
      <c r="E335" s="149">
        <f>SUM(E336:E339)</f>
        <v>23814.1</v>
      </c>
      <c r="F335" s="149">
        <f>E335/B335*100</f>
        <v>26.068247422906115</v>
      </c>
      <c r="G335" s="149">
        <f>SUM(G336:G339)</f>
        <v>23814.1</v>
      </c>
      <c r="H335" s="149">
        <f>G335/B335*100</f>
        <v>26.068247422906115</v>
      </c>
      <c r="I335" s="149">
        <f>B335-G335</f>
        <v>67538.799999999988</v>
      </c>
      <c r="J335" s="561" t="s">
        <v>190</v>
      </c>
    </row>
    <row r="336" spans="1:11" ht="19.5" x14ac:dyDescent="0.25">
      <c r="A336" s="58" t="s">
        <v>0</v>
      </c>
      <c r="B336" s="83">
        <v>0</v>
      </c>
      <c r="C336" s="149">
        <v>0</v>
      </c>
      <c r="D336" s="149">
        <v>0</v>
      </c>
      <c r="E336" s="149">
        <v>0</v>
      </c>
      <c r="F336" s="149">
        <v>0</v>
      </c>
      <c r="G336" s="149">
        <v>0</v>
      </c>
      <c r="H336" s="149">
        <v>0</v>
      </c>
      <c r="I336" s="149">
        <f>B336-G336</f>
        <v>0</v>
      </c>
      <c r="J336" s="562"/>
    </row>
    <row r="337" spans="1:10" ht="19.5" x14ac:dyDescent="0.25">
      <c r="A337" s="78" t="s">
        <v>1</v>
      </c>
      <c r="B337" s="83">
        <v>85871.2</v>
      </c>
      <c r="C337" s="149">
        <v>22385.3</v>
      </c>
      <c r="D337" s="149">
        <f>C337/B337*100</f>
        <v>26.068460671331017</v>
      </c>
      <c r="E337" s="149">
        <v>22385.3</v>
      </c>
      <c r="F337" s="149">
        <f>E337/B337*100</f>
        <v>26.068460671331017</v>
      </c>
      <c r="G337" s="149">
        <v>22385.3</v>
      </c>
      <c r="H337" s="149">
        <f>G337/B337*100</f>
        <v>26.068460671331017</v>
      </c>
      <c r="I337" s="149">
        <f>B337-G337</f>
        <v>63485.899999999994</v>
      </c>
      <c r="J337" s="562"/>
    </row>
    <row r="338" spans="1:10" x14ac:dyDescent="0.25">
      <c r="A338" s="79" t="s">
        <v>2</v>
      </c>
      <c r="B338" s="84">
        <v>5481.7</v>
      </c>
      <c r="C338" s="150">
        <v>1428.8</v>
      </c>
      <c r="D338" s="150">
        <f>C338/B338*100</f>
        <v>26.064906871955777</v>
      </c>
      <c r="E338" s="150">
        <v>1428.8</v>
      </c>
      <c r="F338" s="150">
        <f>E338/B338*100</f>
        <v>26.064906871955777</v>
      </c>
      <c r="G338" s="150">
        <v>1428.8</v>
      </c>
      <c r="H338" s="150">
        <f>G338/B338*100</f>
        <v>26.064906871955777</v>
      </c>
      <c r="I338" s="150">
        <f>B338-G338</f>
        <v>4052.8999999999996</v>
      </c>
      <c r="J338" s="562"/>
    </row>
    <row r="339" spans="1:10" x14ac:dyDescent="0.25">
      <c r="A339" s="60" t="s">
        <v>3</v>
      </c>
      <c r="B339" s="84">
        <v>0</v>
      </c>
      <c r="C339" s="150">
        <v>0</v>
      </c>
      <c r="D339" s="150">
        <v>0</v>
      </c>
      <c r="E339" s="150">
        <v>0</v>
      </c>
      <c r="F339" s="150">
        <v>0</v>
      </c>
      <c r="G339" s="150">
        <v>0</v>
      </c>
      <c r="H339" s="150">
        <v>0</v>
      </c>
      <c r="I339" s="150">
        <f>B339-G339</f>
        <v>0</v>
      </c>
      <c r="J339" s="563"/>
    </row>
    <row r="340" spans="1:10" x14ac:dyDescent="0.25">
      <c r="A340" s="468" t="s">
        <v>245</v>
      </c>
      <c r="B340" s="469"/>
      <c r="C340" s="469"/>
      <c r="D340" s="469"/>
      <c r="E340" s="469"/>
      <c r="F340" s="469"/>
      <c r="G340" s="469"/>
      <c r="H340" s="469"/>
      <c r="I340" s="469"/>
      <c r="J340" s="470"/>
    </row>
    <row r="341" spans="1:10" x14ac:dyDescent="0.25">
      <c r="A341" s="484" t="s">
        <v>159</v>
      </c>
      <c r="B341" s="485"/>
      <c r="C341" s="485"/>
      <c r="D341" s="485"/>
      <c r="E341" s="485"/>
      <c r="F341" s="485"/>
      <c r="G341" s="485"/>
      <c r="H341" s="485"/>
      <c r="I341" s="485"/>
      <c r="J341" s="489"/>
    </row>
    <row r="342" spans="1:10" x14ac:dyDescent="0.25">
      <c r="A342" s="474" t="s">
        <v>98</v>
      </c>
      <c r="B342" s="475"/>
      <c r="C342" s="475"/>
      <c r="D342" s="475"/>
      <c r="E342" s="475"/>
      <c r="F342" s="475"/>
      <c r="G342" s="475"/>
      <c r="H342" s="475"/>
      <c r="I342" s="475"/>
      <c r="J342" s="490"/>
    </row>
    <row r="343" spans="1:10" x14ac:dyDescent="0.25">
      <c r="A343" s="471" t="s">
        <v>160</v>
      </c>
      <c r="B343" s="472"/>
      <c r="C343" s="472"/>
      <c r="D343" s="472"/>
      <c r="E343" s="472"/>
      <c r="F343" s="472"/>
      <c r="G343" s="472"/>
      <c r="H343" s="472"/>
      <c r="I343" s="472"/>
      <c r="J343" s="473"/>
    </row>
    <row r="344" spans="1:10" x14ac:dyDescent="0.25">
      <c r="A344" s="476" t="s">
        <v>246</v>
      </c>
      <c r="B344" s="477"/>
      <c r="C344" s="477"/>
      <c r="D344" s="477"/>
      <c r="E344" s="477"/>
      <c r="F344" s="477"/>
      <c r="G344" s="477"/>
      <c r="H344" s="477"/>
      <c r="I344" s="477"/>
      <c r="J344" s="486"/>
    </row>
    <row r="345" spans="1:10" ht="93.75" x14ac:dyDescent="0.25">
      <c r="A345" s="153" t="s">
        <v>161</v>
      </c>
      <c r="B345" s="149">
        <f>SUM(B346:B349)</f>
        <v>777148.9</v>
      </c>
      <c r="C345" s="149">
        <f>SUM(C346:C349)</f>
        <v>44199.9</v>
      </c>
      <c r="D345" s="149">
        <f>C345/B345*100</f>
        <v>5.6874429083023852</v>
      </c>
      <c r="E345" s="149">
        <f>SUM(E346:E349)</f>
        <v>44199.9</v>
      </c>
      <c r="F345" s="149">
        <f>E345/B345*100</f>
        <v>5.6874429083023852</v>
      </c>
      <c r="G345" s="149">
        <f>SUM(G346:G349)</f>
        <v>0</v>
      </c>
      <c r="H345" s="149">
        <f>G345/B345*100</f>
        <v>0</v>
      </c>
      <c r="I345" s="149">
        <f>B345-G345</f>
        <v>777148.9</v>
      </c>
      <c r="J345" s="561" t="s">
        <v>191</v>
      </c>
    </row>
    <row r="346" spans="1:10" ht="19.5" x14ac:dyDescent="0.25">
      <c r="A346" s="58" t="s">
        <v>0</v>
      </c>
      <c r="B346" s="149">
        <v>0</v>
      </c>
      <c r="C346" s="149">
        <v>0</v>
      </c>
      <c r="D346" s="149">
        <v>0</v>
      </c>
      <c r="E346" s="149">
        <v>0</v>
      </c>
      <c r="F346" s="149">
        <v>0</v>
      </c>
      <c r="G346" s="149">
        <v>0</v>
      </c>
      <c r="H346" s="149">
        <v>0</v>
      </c>
      <c r="I346" s="149">
        <f>B346-G346</f>
        <v>0</v>
      </c>
      <c r="J346" s="562"/>
    </row>
    <row r="347" spans="1:10" ht="19.5" x14ac:dyDescent="0.25">
      <c r="A347" s="78" t="s">
        <v>1</v>
      </c>
      <c r="B347" s="149">
        <v>752000</v>
      </c>
      <c r="C347" s="149">
        <v>41547.9</v>
      </c>
      <c r="D347" s="149">
        <f>C347/B347*100</f>
        <v>5.5249867021276602</v>
      </c>
      <c r="E347" s="149">
        <v>41547.9</v>
      </c>
      <c r="F347" s="149">
        <f>E347/B347*100</f>
        <v>5.5249867021276602</v>
      </c>
      <c r="G347" s="149">
        <v>0</v>
      </c>
      <c r="H347" s="149">
        <f>G347/B347*100</f>
        <v>0</v>
      </c>
      <c r="I347" s="149">
        <f>B347-G347</f>
        <v>752000</v>
      </c>
      <c r="J347" s="562"/>
    </row>
    <row r="348" spans="1:10" x14ac:dyDescent="0.25">
      <c r="A348" s="79" t="s">
        <v>2</v>
      </c>
      <c r="B348" s="150">
        <v>25148.9</v>
      </c>
      <c r="C348" s="150">
        <v>2652</v>
      </c>
      <c r="D348" s="150">
        <f>C348/B348*100</f>
        <v>10.545192831495612</v>
      </c>
      <c r="E348" s="150">
        <v>2652</v>
      </c>
      <c r="F348" s="150">
        <f>E348/B348*100</f>
        <v>10.545192831495612</v>
      </c>
      <c r="G348" s="150">
        <v>0</v>
      </c>
      <c r="H348" s="150">
        <f>G348/B348*100</f>
        <v>0</v>
      </c>
      <c r="I348" s="150">
        <f>B348-G348</f>
        <v>25148.9</v>
      </c>
      <c r="J348" s="562"/>
    </row>
    <row r="349" spans="1:10" x14ac:dyDescent="0.25">
      <c r="A349" s="60" t="s">
        <v>3</v>
      </c>
      <c r="B349" s="150">
        <v>0</v>
      </c>
      <c r="C349" s="150">
        <v>0</v>
      </c>
      <c r="D349" s="150">
        <v>0</v>
      </c>
      <c r="E349" s="150">
        <v>0</v>
      </c>
      <c r="F349" s="150">
        <v>0</v>
      </c>
      <c r="G349" s="150">
        <v>0</v>
      </c>
      <c r="H349" s="150">
        <v>0</v>
      </c>
      <c r="I349" s="150">
        <f>B349-G349</f>
        <v>0</v>
      </c>
      <c r="J349" s="563"/>
    </row>
    <row r="350" spans="1:10" s="19" customFormat="1" hidden="1" x14ac:dyDescent="0.25">
      <c r="A350" s="468" t="s">
        <v>231</v>
      </c>
      <c r="B350" s="469"/>
      <c r="C350" s="469"/>
      <c r="D350" s="469"/>
      <c r="E350" s="469"/>
      <c r="F350" s="469"/>
      <c r="G350" s="469"/>
      <c r="H350" s="469"/>
      <c r="I350" s="469"/>
      <c r="J350" s="470"/>
    </row>
    <row r="351" spans="1:10" hidden="1" x14ac:dyDescent="0.25">
      <c r="A351" s="484" t="s">
        <v>58</v>
      </c>
      <c r="B351" s="485"/>
      <c r="C351" s="485"/>
      <c r="D351" s="485"/>
      <c r="E351" s="485"/>
      <c r="F351" s="485"/>
      <c r="G351" s="485"/>
      <c r="H351" s="485"/>
      <c r="I351" s="485"/>
      <c r="J351" s="489"/>
    </row>
    <row r="352" spans="1:10" s="92" customFormat="1" hidden="1" x14ac:dyDescent="0.25">
      <c r="A352" s="393" t="s">
        <v>156</v>
      </c>
      <c r="B352" s="394"/>
      <c r="C352" s="394"/>
      <c r="D352" s="394"/>
      <c r="E352" s="394"/>
      <c r="F352" s="394"/>
      <c r="G352" s="394"/>
      <c r="H352" s="394"/>
      <c r="I352" s="394"/>
      <c r="J352" s="395"/>
    </row>
    <row r="353" spans="1:10" s="22" customFormat="1" hidden="1" x14ac:dyDescent="0.25">
      <c r="A353" s="378" t="s">
        <v>273</v>
      </c>
      <c r="B353" s="379"/>
      <c r="C353" s="379"/>
      <c r="D353" s="379"/>
      <c r="E353" s="379"/>
      <c r="F353" s="379"/>
      <c r="G353" s="379"/>
      <c r="H353" s="379"/>
      <c r="I353" s="379"/>
      <c r="J353" s="380"/>
    </row>
    <row r="354" spans="1:10" hidden="1" x14ac:dyDescent="0.25">
      <c r="A354" s="476" t="s">
        <v>243</v>
      </c>
      <c r="B354" s="477"/>
      <c r="C354" s="477"/>
      <c r="D354" s="477"/>
      <c r="E354" s="477"/>
      <c r="F354" s="477"/>
      <c r="G354" s="477"/>
      <c r="H354" s="477"/>
      <c r="I354" s="477"/>
      <c r="J354" s="486"/>
    </row>
    <row r="355" spans="1:10" ht="77.25" hidden="1" customHeight="1" x14ac:dyDescent="0.25">
      <c r="A355" s="153" t="s">
        <v>124</v>
      </c>
      <c r="B355" s="149">
        <f>SUM(B356:B359)</f>
        <v>475.3</v>
      </c>
      <c r="C355" s="149">
        <f>SUM(C356:C359)</f>
        <v>0</v>
      </c>
      <c r="D355" s="149">
        <f>C355/B355*100</f>
        <v>0</v>
      </c>
      <c r="E355" s="149">
        <f>SUM(E356:E359)</f>
        <v>0</v>
      </c>
      <c r="F355" s="149">
        <f>E355/B355*100</f>
        <v>0</v>
      </c>
      <c r="G355" s="149">
        <f>SUM(G356:G359)</f>
        <v>0</v>
      </c>
      <c r="H355" s="149">
        <f>G355/B355*100</f>
        <v>0</v>
      </c>
      <c r="I355" s="149">
        <f>B355-G355</f>
        <v>475.3</v>
      </c>
      <c r="J355" s="571"/>
    </row>
    <row r="356" spans="1:10" ht="19.5" hidden="1" x14ac:dyDescent="0.25">
      <c r="A356" s="58" t="s">
        <v>0</v>
      </c>
      <c r="B356" s="149">
        <v>0</v>
      </c>
      <c r="C356" s="149">
        <v>0</v>
      </c>
      <c r="D356" s="149">
        <v>0</v>
      </c>
      <c r="E356" s="151">
        <v>0</v>
      </c>
      <c r="F356" s="149">
        <v>0</v>
      </c>
      <c r="G356" s="149">
        <v>0</v>
      </c>
      <c r="H356" s="149">
        <v>0</v>
      </c>
      <c r="I356" s="149">
        <f>B356-G356</f>
        <v>0</v>
      </c>
      <c r="J356" s="569"/>
    </row>
    <row r="357" spans="1:10" ht="19.5" hidden="1" x14ac:dyDescent="0.25">
      <c r="A357" s="58" t="s">
        <v>1</v>
      </c>
      <c r="B357" s="149">
        <v>475.3</v>
      </c>
      <c r="C357" s="149">
        <v>0</v>
      </c>
      <c r="D357" s="149">
        <f>C357/B357*100</f>
        <v>0</v>
      </c>
      <c r="E357" s="149">
        <v>0</v>
      </c>
      <c r="F357" s="149">
        <f>E357/B357*100</f>
        <v>0</v>
      </c>
      <c r="G357" s="149">
        <v>0</v>
      </c>
      <c r="H357" s="149">
        <f>G357/B357*100</f>
        <v>0</v>
      </c>
      <c r="I357" s="149">
        <f>B357-G357</f>
        <v>475.3</v>
      </c>
      <c r="J357" s="569"/>
    </row>
    <row r="358" spans="1:10" hidden="1" x14ac:dyDescent="0.25">
      <c r="A358" s="60" t="s">
        <v>2</v>
      </c>
      <c r="B358" s="150">
        <v>0</v>
      </c>
      <c r="C358" s="150">
        <v>0</v>
      </c>
      <c r="D358" s="150">
        <v>0</v>
      </c>
      <c r="E358" s="150">
        <v>0</v>
      </c>
      <c r="F358" s="150">
        <v>0</v>
      </c>
      <c r="G358" s="150">
        <v>0</v>
      </c>
      <c r="H358" s="150">
        <v>0</v>
      </c>
      <c r="I358" s="150">
        <f>B358-G358</f>
        <v>0</v>
      </c>
      <c r="J358" s="569"/>
    </row>
    <row r="359" spans="1:10" hidden="1" x14ac:dyDescent="0.25">
      <c r="A359" s="60" t="s">
        <v>3</v>
      </c>
      <c r="B359" s="150">
        <v>0</v>
      </c>
      <c r="C359" s="150">
        <v>0</v>
      </c>
      <c r="D359" s="150">
        <v>0</v>
      </c>
      <c r="E359" s="152">
        <v>0</v>
      </c>
      <c r="F359" s="150">
        <v>0</v>
      </c>
      <c r="G359" s="150">
        <v>0</v>
      </c>
      <c r="H359" s="150">
        <v>0</v>
      </c>
      <c r="I359" s="150">
        <f>B359-G359</f>
        <v>0</v>
      </c>
      <c r="J359" s="570"/>
    </row>
    <row r="360" spans="1:10" s="19" customFormat="1" x14ac:dyDescent="0.25">
      <c r="A360" s="468" t="s">
        <v>231</v>
      </c>
      <c r="B360" s="469"/>
      <c r="C360" s="469"/>
      <c r="D360" s="469"/>
      <c r="E360" s="469"/>
      <c r="F360" s="469"/>
      <c r="G360" s="469"/>
      <c r="H360" s="469"/>
      <c r="I360" s="469"/>
      <c r="J360" s="470"/>
    </row>
    <row r="361" spans="1:10" x14ac:dyDescent="0.25">
      <c r="A361" s="484" t="s">
        <v>164</v>
      </c>
      <c r="B361" s="485"/>
      <c r="C361" s="485"/>
      <c r="D361" s="485"/>
      <c r="E361" s="485"/>
      <c r="F361" s="485"/>
      <c r="G361" s="485"/>
      <c r="H361" s="485"/>
      <c r="I361" s="485"/>
      <c r="J361" s="489"/>
    </row>
    <row r="362" spans="1:10" s="92" customFormat="1" x14ac:dyDescent="0.25">
      <c r="A362" s="393" t="s">
        <v>156</v>
      </c>
      <c r="B362" s="394"/>
      <c r="C362" s="394"/>
      <c r="D362" s="394"/>
      <c r="E362" s="394"/>
      <c r="F362" s="394"/>
      <c r="G362" s="394"/>
      <c r="H362" s="394"/>
      <c r="I362" s="394"/>
      <c r="J362" s="395"/>
    </row>
    <row r="363" spans="1:10" s="22" customFormat="1" x14ac:dyDescent="0.25">
      <c r="A363" s="378" t="s">
        <v>162</v>
      </c>
      <c r="B363" s="379"/>
      <c r="C363" s="379"/>
      <c r="D363" s="379"/>
      <c r="E363" s="379"/>
      <c r="F363" s="379"/>
      <c r="G363" s="379"/>
      <c r="H363" s="379"/>
      <c r="I363" s="379"/>
      <c r="J363" s="380"/>
    </row>
    <row r="364" spans="1:10" x14ac:dyDescent="0.25">
      <c r="A364" s="476" t="s">
        <v>243</v>
      </c>
      <c r="B364" s="477"/>
      <c r="C364" s="477"/>
      <c r="D364" s="477"/>
      <c r="E364" s="477"/>
      <c r="F364" s="477"/>
      <c r="G364" s="477"/>
      <c r="H364" s="477"/>
      <c r="I364" s="477"/>
      <c r="J364" s="486"/>
    </row>
    <row r="365" spans="1:10" ht="37.5" x14ac:dyDescent="0.25">
      <c r="A365" s="153" t="s">
        <v>163</v>
      </c>
      <c r="B365" s="149">
        <f>SUM(B366:B369)</f>
        <v>18127.400000000001</v>
      </c>
      <c r="C365" s="149">
        <f>SUM(C366:C369)</f>
        <v>11202.9</v>
      </c>
      <c r="D365" s="149">
        <f>C365/B365*100</f>
        <v>61.800920154020979</v>
      </c>
      <c r="E365" s="149">
        <f>SUM(E366:E369)</f>
        <v>11202.9</v>
      </c>
      <c r="F365" s="149">
        <f>E365/B365*100</f>
        <v>61.800920154020979</v>
      </c>
      <c r="G365" s="149">
        <f>SUM(G366:G369)</f>
        <v>11202.9</v>
      </c>
      <c r="H365" s="149">
        <f>G365/B365*100</f>
        <v>61.800920154020979</v>
      </c>
      <c r="I365" s="149">
        <f>B365-G365</f>
        <v>6924.5000000000018</v>
      </c>
      <c r="J365" s="561" t="s">
        <v>193</v>
      </c>
    </row>
    <row r="366" spans="1:10" ht="19.5" x14ac:dyDescent="0.25">
      <c r="A366" s="58" t="s">
        <v>0</v>
      </c>
      <c r="B366" s="149">
        <v>0</v>
      </c>
      <c r="C366" s="149">
        <v>0</v>
      </c>
      <c r="D366" s="149">
        <v>0</v>
      </c>
      <c r="E366" s="151">
        <v>0</v>
      </c>
      <c r="F366" s="149">
        <v>0</v>
      </c>
      <c r="G366" s="149">
        <v>0</v>
      </c>
      <c r="H366" s="149">
        <v>0</v>
      </c>
      <c r="I366" s="149">
        <f>B366-G366</f>
        <v>0</v>
      </c>
      <c r="J366" s="562"/>
    </row>
    <row r="367" spans="1:10" ht="19.5" x14ac:dyDescent="0.25">
      <c r="A367" s="58" t="s">
        <v>1</v>
      </c>
      <c r="B367" s="149">
        <v>12354.5</v>
      </c>
      <c r="C367" s="149">
        <v>6297.7</v>
      </c>
      <c r="D367" s="149">
        <f>C367/B367*100</f>
        <v>50.97494839936865</v>
      </c>
      <c r="E367" s="149">
        <v>6297.7</v>
      </c>
      <c r="F367" s="149">
        <f>E367/B367*100</f>
        <v>50.97494839936865</v>
      </c>
      <c r="G367" s="149">
        <v>6297.7</v>
      </c>
      <c r="H367" s="149">
        <f>G367/B367*100</f>
        <v>50.97494839936865</v>
      </c>
      <c r="I367" s="149">
        <f>B367-G367</f>
        <v>6056.8</v>
      </c>
      <c r="J367" s="562"/>
    </row>
    <row r="368" spans="1:10" x14ac:dyDescent="0.25">
      <c r="A368" s="60" t="s">
        <v>2</v>
      </c>
      <c r="B368" s="150">
        <v>5772.9</v>
      </c>
      <c r="C368" s="150">
        <v>4905.2</v>
      </c>
      <c r="D368" s="150">
        <f>C368/B368*100</f>
        <v>84.969426111659658</v>
      </c>
      <c r="E368" s="150">
        <v>4905.2</v>
      </c>
      <c r="F368" s="150">
        <f>E368/B368*100</f>
        <v>84.969426111659658</v>
      </c>
      <c r="G368" s="150">
        <v>4905.2</v>
      </c>
      <c r="H368" s="150">
        <f>G368/B368*100</f>
        <v>84.969426111659658</v>
      </c>
      <c r="I368" s="150">
        <f>B368-G368</f>
        <v>867.69999999999982</v>
      </c>
      <c r="J368" s="562"/>
    </row>
    <row r="369" spans="1:10" x14ac:dyDescent="0.25">
      <c r="A369" s="60" t="s">
        <v>3</v>
      </c>
      <c r="B369" s="150">
        <v>0</v>
      </c>
      <c r="C369" s="150">
        <v>0</v>
      </c>
      <c r="D369" s="150">
        <v>0</v>
      </c>
      <c r="E369" s="152">
        <v>0</v>
      </c>
      <c r="F369" s="150">
        <v>0</v>
      </c>
      <c r="G369" s="150">
        <v>0</v>
      </c>
      <c r="H369" s="150">
        <v>0</v>
      </c>
      <c r="I369" s="150">
        <f>B369-G369</f>
        <v>0</v>
      </c>
      <c r="J369" s="563"/>
    </row>
    <row r="370" spans="1:10" s="19" customFormat="1" x14ac:dyDescent="0.25">
      <c r="A370" s="468" t="s">
        <v>234</v>
      </c>
      <c r="B370" s="469"/>
      <c r="C370" s="469"/>
      <c r="D370" s="469"/>
      <c r="E370" s="469"/>
      <c r="F370" s="469"/>
      <c r="G370" s="469"/>
      <c r="H370" s="469"/>
      <c r="I370" s="469"/>
      <c r="J370" s="470"/>
    </row>
    <row r="371" spans="1:10" x14ac:dyDescent="0.25">
      <c r="A371" s="517" t="s">
        <v>170</v>
      </c>
      <c r="B371" s="518"/>
      <c r="C371" s="518"/>
      <c r="D371" s="518"/>
      <c r="E371" s="518"/>
      <c r="F371" s="518"/>
      <c r="G371" s="518"/>
      <c r="H371" s="518"/>
      <c r="I371" s="518"/>
      <c r="J371" s="519"/>
    </row>
    <row r="372" spans="1:10" s="5" customFormat="1" x14ac:dyDescent="0.25">
      <c r="A372" s="393" t="s">
        <v>157</v>
      </c>
      <c r="B372" s="394"/>
      <c r="C372" s="394"/>
      <c r="D372" s="394"/>
      <c r="E372" s="394"/>
      <c r="F372" s="394"/>
      <c r="G372" s="394"/>
      <c r="H372" s="394"/>
      <c r="I372" s="394"/>
      <c r="J372" s="395"/>
    </row>
    <row r="373" spans="1:10" s="5" customFormat="1" x14ac:dyDescent="0.25">
      <c r="A373" s="377" t="s">
        <v>168</v>
      </c>
      <c r="B373" s="399"/>
      <c r="C373" s="399"/>
      <c r="D373" s="399"/>
      <c r="E373" s="399"/>
      <c r="F373" s="399"/>
      <c r="G373" s="399"/>
      <c r="H373" s="399"/>
      <c r="I373" s="399"/>
      <c r="J373" s="400"/>
    </row>
    <row r="374" spans="1:10" x14ac:dyDescent="0.25">
      <c r="A374" s="476" t="s">
        <v>27</v>
      </c>
      <c r="B374" s="477"/>
      <c r="C374" s="477"/>
      <c r="D374" s="477"/>
      <c r="E374" s="477"/>
      <c r="F374" s="477"/>
      <c r="G374" s="477"/>
      <c r="H374" s="477"/>
      <c r="I374" s="477"/>
      <c r="J374" s="486"/>
    </row>
    <row r="375" spans="1:10" ht="93.75" x14ac:dyDescent="0.25">
      <c r="A375" s="153" t="s">
        <v>169</v>
      </c>
      <c r="B375" s="149">
        <f>SUM(B376:B379)</f>
        <v>468.79999999999995</v>
      </c>
      <c r="C375" s="149">
        <f>SUM(C376:C379)</f>
        <v>389.59999999999997</v>
      </c>
      <c r="D375" s="149">
        <f>C375/B375*100</f>
        <v>83.10580204778158</v>
      </c>
      <c r="E375" s="149">
        <f>SUM(E376:E379)</f>
        <v>389.59999999999997</v>
      </c>
      <c r="F375" s="149">
        <f>E375/B375*100</f>
        <v>83.10580204778158</v>
      </c>
      <c r="G375" s="149">
        <f>SUM(G376:G379)</f>
        <v>389.59999999999997</v>
      </c>
      <c r="H375" s="149">
        <f>G375/B375*100</f>
        <v>83.10580204778158</v>
      </c>
      <c r="I375" s="149">
        <f t="shared" ref="I375:I384" si="17">B375-G375</f>
        <v>79.199999999999989</v>
      </c>
      <c r="J375" s="561" t="s">
        <v>194</v>
      </c>
    </row>
    <row r="376" spans="1:10" ht="19.5" x14ac:dyDescent="0.25">
      <c r="A376" s="66" t="s">
        <v>0</v>
      </c>
      <c r="B376" s="149">
        <v>0</v>
      </c>
      <c r="C376" s="149">
        <v>0</v>
      </c>
      <c r="D376" s="149">
        <v>0</v>
      </c>
      <c r="E376" s="149">
        <v>0</v>
      </c>
      <c r="F376" s="149">
        <v>0</v>
      </c>
      <c r="G376" s="149">
        <v>0</v>
      </c>
      <c r="H376" s="149">
        <v>0</v>
      </c>
      <c r="I376" s="149">
        <f t="shared" si="17"/>
        <v>0</v>
      </c>
      <c r="J376" s="562"/>
    </row>
    <row r="377" spans="1:10" ht="19.5" x14ac:dyDescent="0.25">
      <c r="A377" s="66" t="s">
        <v>1</v>
      </c>
      <c r="B377" s="149">
        <v>429.4</v>
      </c>
      <c r="C377" s="149">
        <v>356.9</v>
      </c>
      <c r="D377" s="149">
        <f>C377/B377*100</f>
        <v>83.115975780158351</v>
      </c>
      <c r="E377" s="149">
        <v>356.9</v>
      </c>
      <c r="F377" s="149">
        <f>E377/B377*100</f>
        <v>83.115975780158351</v>
      </c>
      <c r="G377" s="149">
        <v>356.9</v>
      </c>
      <c r="H377" s="149">
        <f>G377/B377*100</f>
        <v>83.115975780158351</v>
      </c>
      <c r="I377" s="149">
        <f t="shared" si="17"/>
        <v>72.5</v>
      </c>
      <c r="J377" s="562"/>
    </row>
    <row r="378" spans="1:10" x14ac:dyDescent="0.25">
      <c r="A378" s="67" t="s">
        <v>2</v>
      </c>
      <c r="B378" s="150">
        <v>39.4</v>
      </c>
      <c r="C378" s="150">
        <v>32.700000000000003</v>
      </c>
      <c r="D378" s="150">
        <f>C378/B378*100</f>
        <v>82.994923857868031</v>
      </c>
      <c r="E378" s="150">
        <v>32.700000000000003</v>
      </c>
      <c r="F378" s="150">
        <f>E378/B378*100</f>
        <v>82.994923857868031</v>
      </c>
      <c r="G378" s="150">
        <v>32.700000000000003</v>
      </c>
      <c r="H378" s="150">
        <f>G378/B378*100</f>
        <v>82.994923857868031</v>
      </c>
      <c r="I378" s="150">
        <f t="shared" si="17"/>
        <v>6.6999999999999957</v>
      </c>
      <c r="J378" s="562"/>
    </row>
    <row r="379" spans="1:10" x14ac:dyDescent="0.25">
      <c r="A379" s="67" t="s">
        <v>3</v>
      </c>
      <c r="B379" s="150">
        <v>0</v>
      </c>
      <c r="C379" s="150">
        <v>0</v>
      </c>
      <c r="D379" s="150">
        <v>0</v>
      </c>
      <c r="E379" s="150">
        <v>0</v>
      </c>
      <c r="F379" s="150">
        <v>0</v>
      </c>
      <c r="G379" s="150">
        <v>0</v>
      </c>
      <c r="H379" s="150">
        <v>0</v>
      </c>
      <c r="I379" s="150">
        <f t="shared" si="17"/>
        <v>0</v>
      </c>
      <c r="J379" s="563"/>
    </row>
    <row r="380" spans="1:10" ht="75" x14ac:dyDescent="0.25">
      <c r="A380" s="153" t="s">
        <v>171</v>
      </c>
      <c r="B380" s="149">
        <f>SUM(B381:B384)</f>
        <v>424.59999999999997</v>
      </c>
      <c r="C380" s="149">
        <f>SUM(C381:C384)</f>
        <v>218.2</v>
      </c>
      <c r="D380" s="149">
        <f>C380/B380*100</f>
        <v>51.389543099387659</v>
      </c>
      <c r="E380" s="149">
        <f>SUM(E381:E384)</f>
        <v>218.2</v>
      </c>
      <c r="F380" s="149">
        <f>E380/B380*100</f>
        <v>51.389543099387659</v>
      </c>
      <c r="G380" s="149">
        <f>SUM(G381:G384)</f>
        <v>218.2</v>
      </c>
      <c r="H380" s="149">
        <f>G380/B380*100</f>
        <v>51.389543099387659</v>
      </c>
      <c r="I380" s="149">
        <f t="shared" si="17"/>
        <v>206.39999999999998</v>
      </c>
      <c r="J380" s="561" t="s">
        <v>195</v>
      </c>
    </row>
    <row r="381" spans="1:10" ht="19.5" x14ac:dyDescent="0.25">
      <c r="A381" s="66" t="s">
        <v>0</v>
      </c>
      <c r="B381" s="149">
        <v>0</v>
      </c>
      <c r="C381" s="149">
        <v>0</v>
      </c>
      <c r="D381" s="149">
        <v>0</v>
      </c>
      <c r="E381" s="149">
        <v>0</v>
      </c>
      <c r="F381" s="149">
        <v>0</v>
      </c>
      <c r="G381" s="149">
        <v>0</v>
      </c>
      <c r="H381" s="149">
        <v>0</v>
      </c>
      <c r="I381" s="149">
        <f t="shared" si="17"/>
        <v>0</v>
      </c>
      <c r="J381" s="562"/>
    </row>
    <row r="382" spans="1:10" ht="19.5" x14ac:dyDescent="0.25">
      <c r="A382" s="66" t="s">
        <v>1</v>
      </c>
      <c r="B382" s="149">
        <v>311.39999999999998</v>
      </c>
      <c r="C382" s="149">
        <v>160</v>
      </c>
      <c r="D382" s="149">
        <f>C382/B382*100</f>
        <v>51.380860629415551</v>
      </c>
      <c r="E382" s="149">
        <v>160</v>
      </c>
      <c r="F382" s="149">
        <f>E382/B382*100</f>
        <v>51.380860629415551</v>
      </c>
      <c r="G382" s="149">
        <v>160</v>
      </c>
      <c r="H382" s="149">
        <f>G382/B382*100</f>
        <v>51.380860629415551</v>
      </c>
      <c r="I382" s="149">
        <f t="shared" si="17"/>
        <v>151.39999999999998</v>
      </c>
      <c r="J382" s="562"/>
    </row>
    <row r="383" spans="1:10" x14ac:dyDescent="0.25">
      <c r="A383" s="67" t="s">
        <v>2</v>
      </c>
      <c r="B383" s="150">
        <v>113.2</v>
      </c>
      <c r="C383" s="150">
        <v>58.2</v>
      </c>
      <c r="D383" s="150">
        <f>C383/B383*100</f>
        <v>51.413427561837452</v>
      </c>
      <c r="E383" s="150">
        <v>58.2</v>
      </c>
      <c r="F383" s="150">
        <f>E383/B383*100</f>
        <v>51.413427561837452</v>
      </c>
      <c r="G383" s="150">
        <v>58.2</v>
      </c>
      <c r="H383" s="150">
        <f>G383/B383*100</f>
        <v>51.413427561837452</v>
      </c>
      <c r="I383" s="150">
        <f t="shared" si="17"/>
        <v>55</v>
      </c>
      <c r="J383" s="562"/>
    </row>
    <row r="384" spans="1:10" x14ac:dyDescent="0.25">
      <c r="A384" s="67" t="s">
        <v>3</v>
      </c>
      <c r="B384" s="150">
        <v>0</v>
      </c>
      <c r="C384" s="150">
        <v>0</v>
      </c>
      <c r="D384" s="150">
        <v>0</v>
      </c>
      <c r="E384" s="150">
        <v>0</v>
      </c>
      <c r="F384" s="150">
        <v>0</v>
      </c>
      <c r="G384" s="150">
        <v>0</v>
      </c>
      <c r="H384" s="150">
        <v>0</v>
      </c>
      <c r="I384" s="150">
        <f t="shared" si="17"/>
        <v>0</v>
      </c>
      <c r="J384" s="563"/>
    </row>
    <row r="385" spans="1:11" s="19" customFormat="1" x14ac:dyDescent="0.25">
      <c r="A385" s="468" t="s">
        <v>252</v>
      </c>
      <c r="B385" s="469"/>
      <c r="C385" s="469"/>
      <c r="D385" s="469"/>
      <c r="E385" s="469"/>
      <c r="F385" s="469"/>
      <c r="G385" s="469"/>
      <c r="H385" s="469"/>
      <c r="I385" s="469"/>
      <c r="J385" s="470"/>
      <c r="K385" s="19" t="s">
        <v>254</v>
      </c>
    </row>
    <row r="386" spans="1:11" x14ac:dyDescent="0.25">
      <c r="A386" s="517" t="s">
        <v>84</v>
      </c>
      <c r="B386" s="518"/>
      <c r="C386" s="518"/>
      <c r="D386" s="518"/>
      <c r="E386" s="518"/>
      <c r="F386" s="518"/>
      <c r="G386" s="518"/>
      <c r="H386" s="518"/>
      <c r="I386" s="518"/>
      <c r="J386" s="519"/>
    </row>
    <row r="387" spans="1:11" s="42" customFormat="1" x14ac:dyDescent="0.25">
      <c r="A387" s="474" t="s">
        <v>155</v>
      </c>
      <c r="B387" s="475"/>
      <c r="C387" s="475"/>
      <c r="D387" s="475"/>
      <c r="E387" s="475"/>
      <c r="F387" s="475"/>
      <c r="G387" s="475"/>
      <c r="H387" s="475"/>
      <c r="I387" s="475"/>
      <c r="J387" s="490"/>
    </row>
    <row r="388" spans="1:11" s="8" customFormat="1" x14ac:dyDescent="0.25">
      <c r="A388" s="471" t="s">
        <v>269</v>
      </c>
      <c r="B388" s="472"/>
      <c r="C388" s="472"/>
      <c r="D388" s="472"/>
      <c r="E388" s="472"/>
      <c r="F388" s="472"/>
      <c r="G388" s="472"/>
      <c r="H388" s="472"/>
      <c r="I388" s="472"/>
      <c r="J388" s="473"/>
    </row>
    <row r="389" spans="1:11" x14ac:dyDescent="0.25">
      <c r="A389" s="476" t="s">
        <v>253</v>
      </c>
      <c r="B389" s="477"/>
      <c r="C389" s="477"/>
      <c r="D389" s="477"/>
      <c r="E389" s="477"/>
      <c r="F389" s="477"/>
      <c r="G389" s="477"/>
      <c r="H389" s="477"/>
      <c r="I389" s="477"/>
      <c r="J389" s="486"/>
    </row>
    <row r="390" spans="1:11" ht="112.5" x14ac:dyDescent="0.25">
      <c r="A390" s="153" t="s">
        <v>285</v>
      </c>
      <c r="B390" s="149">
        <f>SUM(B391:B394)</f>
        <v>284310.40000000002</v>
      </c>
      <c r="C390" s="149">
        <f>SUM(C391:C394)</f>
        <v>107986.59999999999</v>
      </c>
      <c r="D390" s="149">
        <f>C390/B390*100</f>
        <v>37.981938050806434</v>
      </c>
      <c r="E390" s="149">
        <f>SUM(E391:E394)</f>
        <v>107986.59999999999</v>
      </c>
      <c r="F390" s="149">
        <f>E390/B390*100</f>
        <v>37.981938050806434</v>
      </c>
      <c r="G390" s="149">
        <f>SUM(G391:G394)</f>
        <v>107986.59999999999</v>
      </c>
      <c r="H390" s="149">
        <f>G390/B390*100</f>
        <v>37.981938050806434</v>
      </c>
      <c r="I390" s="149">
        <f>B390-G390</f>
        <v>176323.80000000005</v>
      </c>
      <c r="J390" s="571" t="s">
        <v>304</v>
      </c>
      <c r="K390" s="89" t="s">
        <v>32</v>
      </c>
    </row>
    <row r="391" spans="1:11" ht="19.5" x14ac:dyDescent="0.25">
      <c r="A391" s="58" t="s">
        <v>0</v>
      </c>
      <c r="B391" s="133">
        <v>0</v>
      </c>
      <c r="C391" s="133">
        <v>0</v>
      </c>
      <c r="D391" s="133">
        <v>0</v>
      </c>
      <c r="E391" s="133">
        <v>0</v>
      </c>
      <c r="F391" s="133">
        <v>0</v>
      </c>
      <c r="G391" s="133">
        <v>0</v>
      </c>
      <c r="H391" s="133">
        <v>0</v>
      </c>
      <c r="I391" s="133">
        <f>B391-G391</f>
        <v>0</v>
      </c>
      <c r="J391" s="572"/>
    </row>
    <row r="392" spans="1:11" ht="19.5" x14ac:dyDescent="0.25">
      <c r="A392" s="58" t="s">
        <v>1</v>
      </c>
      <c r="B392" s="139">
        <v>265848.90000000002</v>
      </c>
      <c r="C392" s="139">
        <v>101507.4</v>
      </c>
      <c r="D392" s="133">
        <f>C392/B392*100</f>
        <v>38.182365998129008</v>
      </c>
      <c r="E392" s="139">
        <v>101507.4</v>
      </c>
      <c r="F392" s="133">
        <f>E392/B392*100</f>
        <v>38.182365998129008</v>
      </c>
      <c r="G392" s="139">
        <v>101507.4</v>
      </c>
      <c r="H392" s="133">
        <f>G392/B392*100</f>
        <v>38.182365998129008</v>
      </c>
      <c r="I392" s="133">
        <f>B392-G392</f>
        <v>164341.50000000003</v>
      </c>
      <c r="J392" s="572"/>
    </row>
    <row r="393" spans="1:11" x14ac:dyDescent="0.25">
      <c r="A393" s="60" t="s">
        <v>2</v>
      </c>
      <c r="B393" s="140">
        <v>18461.5</v>
      </c>
      <c r="C393" s="140">
        <v>6479.2</v>
      </c>
      <c r="D393" s="132">
        <f>C393/B393*100</f>
        <v>35.095739782791213</v>
      </c>
      <c r="E393" s="140">
        <v>6479.2</v>
      </c>
      <c r="F393" s="132">
        <f>E393/B393*100</f>
        <v>35.095739782791213</v>
      </c>
      <c r="G393" s="140">
        <v>6479.2</v>
      </c>
      <c r="H393" s="132">
        <f>G393/B393*100</f>
        <v>35.095739782791213</v>
      </c>
      <c r="I393" s="132">
        <f>B393-G393</f>
        <v>11982.3</v>
      </c>
      <c r="J393" s="572"/>
    </row>
    <row r="394" spans="1:11" x14ac:dyDescent="0.25">
      <c r="A394" s="60" t="s">
        <v>3</v>
      </c>
      <c r="B394" s="132">
        <v>0</v>
      </c>
      <c r="C394" s="132">
        <v>0</v>
      </c>
      <c r="D394" s="132">
        <v>0</v>
      </c>
      <c r="E394" s="132">
        <v>0</v>
      </c>
      <c r="F394" s="132">
        <v>0</v>
      </c>
      <c r="G394" s="132">
        <v>0</v>
      </c>
      <c r="H394" s="132">
        <v>0</v>
      </c>
      <c r="I394" s="132">
        <f>B394-G394</f>
        <v>0</v>
      </c>
      <c r="J394" s="573"/>
    </row>
    <row r="395" spans="1:11" s="19" customFormat="1" x14ac:dyDescent="0.25">
      <c r="A395" s="468" t="s">
        <v>247</v>
      </c>
      <c r="B395" s="469"/>
      <c r="C395" s="469"/>
      <c r="D395" s="469"/>
      <c r="E395" s="469"/>
      <c r="F395" s="469"/>
      <c r="G395" s="469"/>
      <c r="H395" s="469"/>
      <c r="I395" s="469"/>
      <c r="J395" s="470"/>
    </row>
    <row r="396" spans="1:11" x14ac:dyDescent="0.25">
      <c r="A396" s="517" t="s">
        <v>85</v>
      </c>
      <c r="B396" s="518"/>
      <c r="C396" s="518"/>
      <c r="D396" s="518"/>
      <c r="E396" s="518"/>
      <c r="F396" s="518"/>
      <c r="G396" s="518"/>
      <c r="H396" s="518"/>
      <c r="I396" s="518"/>
      <c r="J396" s="519"/>
    </row>
    <row r="397" spans="1:11" x14ac:dyDescent="0.25">
      <c r="A397" s="523" t="s">
        <v>96</v>
      </c>
      <c r="B397" s="524"/>
      <c r="C397" s="524"/>
      <c r="D397" s="524"/>
      <c r="E397" s="524"/>
      <c r="F397" s="524"/>
      <c r="G397" s="524"/>
      <c r="H397" s="524"/>
      <c r="I397" s="524"/>
      <c r="J397" s="525"/>
    </row>
    <row r="398" spans="1:11" x14ac:dyDescent="0.25">
      <c r="A398" s="476" t="s">
        <v>248</v>
      </c>
      <c r="B398" s="477"/>
      <c r="C398" s="477"/>
      <c r="D398" s="477"/>
      <c r="E398" s="477"/>
      <c r="F398" s="477"/>
      <c r="G398" s="477"/>
      <c r="H398" s="477"/>
      <c r="I398" s="477"/>
      <c r="J398" s="486"/>
    </row>
    <row r="399" spans="1:11" ht="372" customHeight="1" x14ac:dyDescent="0.25">
      <c r="A399" s="153" t="s">
        <v>86</v>
      </c>
      <c r="B399" s="149">
        <f>SUM(B400:B403)</f>
        <v>3513.8339999999998</v>
      </c>
      <c r="C399" s="149">
        <f>SUM(C400:C403)</f>
        <v>2224.6</v>
      </c>
      <c r="D399" s="149">
        <f>C399/B399*100</f>
        <v>63.309763637098392</v>
      </c>
      <c r="E399" s="149">
        <f>SUM(E400:E403)</f>
        <v>2224.6</v>
      </c>
      <c r="F399" s="149">
        <f>E399/B399*100</f>
        <v>63.309763637098392</v>
      </c>
      <c r="G399" s="149">
        <f>SUM(G400:G403)</f>
        <v>2224.6</v>
      </c>
      <c r="H399" s="149">
        <f>G399/B399*100</f>
        <v>63.309763637098392</v>
      </c>
      <c r="I399" s="149">
        <f>B399-G399</f>
        <v>1289.2339999999999</v>
      </c>
      <c r="J399" s="597" t="s">
        <v>305</v>
      </c>
      <c r="K399" s="90" t="s">
        <v>249</v>
      </c>
    </row>
    <row r="400" spans="1:11" ht="19.5" x14ac:dyDescent="0.25">
      <c r="A400" s="58" t="s">
        <v>0</v>
      </c>
      <c r="B400" s="149">
        <v>0</v>
      </c>
      <c r="C400" s="149">
        <v>0</v>
      </c>
      <c r="D400" s="149">
        <v>0</v>
      </c>
      <c r="E400" s="149">
        <v>0</v>
      </c>
      <c r="F400" s="149">
        <v>0</v>
      </c>
      <c r="G400" s="149">
        <v>0</v>
      </c>
      <c r="H400" s="149">
        <v>0</v>
      </c>
      <c r="I400" s="149">
        <f>B400-G400</f>
        <v>0</v>
      </c>
      <c r="J400" s="598"/>
    </row>
    <row r="401" spans="1:11" ht="19.5" x14ac:dyDescent="0.25">
      <c r="A401" s="58" t="s">
        <v>1</v>
      </c>
      <c r="B401" s="149">
        <v>3513.8339999999998</v>
      </c>
      <c r="C401" s="149">
        <v>2224.6</v>
      </c>
      <c r="D401" s="149">
        <f>C401/B401*100</f>
        <v>63.309763637098392</v>
      </c>
      <c r="E401" s="149">
        <v>2224.6</v>
      </c>
      <c r="F401" s="149">
        <f>E401/B401*100</f>
        <v>63.309763637098392</v>
      </c>
      <c r="G401" s="149">
        <v>2224.6</v>
      </c>
      <c r="H401" s="149">
        <f>G401/B401*100</f>
        <v>63.309763637098392</v>
      </c>
      <c r="I401" s="149">
        <f>B401-G401</f>
        <v>1289.2339999999999</v>
      </c>
      <c r="J401" s="598"/>
    </row>
    <row r="402" spans="1:11" x14ac:dyDescent="0.25">
      <c r="A402" s="60" t="s">
        <v>2</v>
      </c>
      <c r="B402" s="150">
        <v>0</v>
      </c>
      <c r="C402" s="150">
        <v>0</v>
      </c>
      <c r="D402" s="149">
        <v>0</v>
      </c>
      <c r="E402" s="150">
        <v>0</v>
      </c>
      <c r="F402" s="150">
        <v>0</v>
      </c>
      <c r="G402" s="150">
        <v>0</v>
      </c>
      <c r="H402" s="150">
        <v>0</v>
      </c>
      <c r="I402" s="150">
        <f>B402-G402</f>
        <v>0</v>
      </c>
      <c r="J402" s="598"/>
    </row>
    <row r="403" spans="1:11" x14ac:dyDescent="0.25">
      <c r="A403" s="60" t="s">
        <v>3</v>
      </c>
      <c r="B403" s="150">
        <v>0</v>
      </c>
      <c r="C403" s="150">
        <v>0</v>
      </c>
      <c r="D403" s="149">
        <v>0</v>
      </c>
      <c r="E403" s="150">
        <v>0</v>
      </c>
      <c r="F403" s="150">
        <v>0</v>
      </c>
      <c r="G403" s="150">
        <v>0</v>
      </c>
      <c r="H403" s="150">
        <v>0</v>
      </c>
      <c r="I403" s="150">
        <f>B403-G403</f>
        <v>0</v>
      </c>
      <c r="J403" s="599"/>
    </row>
    <row r="404" spans="1:11" s="19" customFormat="1" x14ac:dyDescent="0.25">
      <c r="A404" s="468" t="s">
        <v>250</v>
      </c>
      <c r="B404" s="469"/>
      <c r="C404" s="469"/>
      <c r="D404" s="469"/>
      <c r="E404" s="469"/>
      <c r="F404" s="469"/>
      <c r="G404" s="469"/>
      <c r="H404" s="469"/>
      <c r="I404" s="469"/>
      <c r="J404" s="470"/>
    </row>
    <row r="405" spans="1:11" s="8" customFormat="1" x14ac:dyDescent="0.25">
      <c r="A405" s="484" t="s">
        <v>134</v>
      </c>
      <c r="B405" s="485"/>
      <c r="C405" s="485"/>
      <c r="D405" s="485"/>
      <c r="E405" s="485"/>
      <c r="F405" s="485"/>
      <c r="G405" s="485"/>
      <c r="H405" s="485"/>
      <c r="I405" s="485"/>
      <c r="J405" s="489"/>
    </row>
    <row r="406" spans="1:11" s="92" customFormat="1" x14ac:dyDescent="0.25">
      <c r="A406" s="393" t="s">
        <v>156</v>
      </c>
      <c r="B406" s="394"/>
      <c r="C406" s="394"/>
      <c r="D406" s="394"/>
      <c r="E406" s="394"/>
      <c r="F406" s="394"/>
      <c r="G406" s="394"/>
      <c r="H406" s="394"/>
      <c r="I406" s="394"/>
      <c r="J406" s="395"/>
    </row>
    <row r="407" spans="1:11" s="22" customFormat="1" x14ac:dyDescent="0.25">
      <c r="A407" s="378" t="s">
        <v>273</v>
      </c>
      <c r="B407" s="379"/>
      <c r="C407" s="379"/>
      <c r="D407" s="379"/>
      <c r="E407" s="379"/>
      <c r="F407" s="379"/>
      <c r="G407" s="379"/>
      <c r="H407" s="379"/>
      <c r="I407" s="379"/>
      <c r="J407" s="380"/>
    </row>
    <row r="408" spans="1:11" x14ac:dyDescent="0.25">
      <c r="A408" s="476" t="s">
        <v>243</v>
      </c>
      <c r="B408" s="477"/>
      <c r="C408" s="477"/>
      <c r="D408" s="477"/>
      <c r="E408" s="477"/>
      <c r="F408" s="477"/>
      <c r="G408" s="477"/>
      <c r="H408" s="477"/>
      <c r="I408" s="477"/>
      <c r="J408" s="486"/>
      <c r="K408" s="119">
        <f>B411+B416+B421+B429+B434+B442+B447+B452</f>
        <v>159291.19999999998</v>
      </c>
    </row>
    <row r="409" spans="1:11" s="8" customFormat="1" ht="206.25" x14ac:dyDescent="0.25">
      <c r="A409" s="153" t="s">
        <v>125</v>
      </c>
      <c r="B409" s="149">
        <f>SUM(B410:B413)</f>
        <v>0</v>
      </c>
      <c r="C409" s="149">
        <f>SUM(C410:C413)</f>
        <v>0</v>
      </c>
      <c r="D409" s="149">
        <v>0</v>
      </c>
      <c r="E409" s="149">
        <f>SUM(E410:E413)</f>
        <v>0</v>
      </c>
      <c r="F409" s="149">
        <v>0</v>
      </c>
      <c r="G409" s="149">
        <f>SUM(G410:G413)</f>
        <v>0</v>
      </c>
      <c r="H409" s="149">
        <v>0</v>
      </c>
      <c r="I409" s="149">
        <f t="shared" ref="I409:I423" si="18">B409-G409</f>
        <v>0</v>
      </c>
      <c r="J409" s="568"/>
      <c r="K409" s="31" t="s">
        <v>249</v>
      </c>
    </row>
    <row r="410" spans="1:11" s="8" customFormat="1" ht="19.5" x14ac:dyDescent="0.25">
      <c r="A410" s="58" t="s">
        <v>0</v>
      </c>
      <c r="B410" s="149">
        <v>0</v>
      </c>
      <c r="C410" s="149">
        <v>0</v>
      </c>
      <c r="D410" s="149">
        <v>0</v>
      </c>
      <c r="E410" s="149">
        <v>0</v>
      </c>
      <c r="F410" s="149">
        <v>0</v>
      </c>
      <c r="G410" s="149">
        <v>0</v>
      </c>
      <c r="H410" s="149">
        <v>0</v>
      </c>
      <c r="I410" s="149">
        <f t="shared" si="18"/>
        <v>0</v>
      </c>
      <c r="J410" s="569"/>
      <c r="K410" s="21"/>
    </row>
    <row r="411" spans="1:11" s="8" customFormat="1" ht="19.5" x14ac:dyDescent="0.25">
      <c r="A411" s="58" t="s">
        <v>1</v>
      </c>
      <c r="B411" s="149">
        <v>0</v>
      </c>
      <c r="C411" s="149">
        <v>0</v>
      </c>
      <c r="D411" s="149">
        <v>0</v>
      </c>
      <c r="E411" s="149">
        <v>0</v>
      </c>
      <c r="F411" s="149">
        <v>0</v>
      </c>
      <c r="G411" s="149">
        <v>0</v>
      </c>
      <c r="H411" s="149">
        <v>0</v>
      </c>
      <c r="I411" s="149">
        <f t="shared" si="18"/>
        <v>0</v>
      </c>
      <c r="J411" s="569"/>
      <c r="K411" s="21"/>
    </row>
    <row r="412" spans="1:11" s="8" customFormat="1" x14ac:dyDescent="0.25">
      <c r="A412" s="60" t="s">
        <v>2</v>
      </c>
      <c r="B412" s="150">
        <v>0</v>
      </c>
      <c r="C412" s="150">
        <v>0</v>
      </c>
      <c r="D412" s="150">
        <v>0</v>
      </c>
      <c r="E412" s="150">
        <v>0</v>
      </c>
      <c r="F412" s="150">
        <v>0</v>
      </c>
      <c r="G412" s="150">
        <v>0</v>
      </c>
      <c r="H412" s="150">
        <v>0</v>
      </c>
      <c r="I412" s="150">
        <f t="shared" si="18"/>
        <v>0</v>
      </c>
      <c r="J412" s="569"/>
      <c r="K412" s="21"/>
    </row>
    <row r="413" spans="1:11" s="8" customFormat="1" x14ac:dyDescent="0.25">
      <c r="A413" s="60" t="s">
        <v>3</v>
      </c>
      <c r="B413" s="150">
        <v>0</v>
      </c>
      <c r="C413" s="150">
        <v>0</v>
      </c>
      <c r="D413" s="150">
        <v>0</v>
      </c>
      <c r="E413" s="150">
        <v>0</v>
      </c>
      <c r="F413" s="150">
        <v>0</v>
      </c>
      <c r="G413" s="150">
        <v>0</v>
      </c>
      <c r="H413" s="150">
        <v>0</v>
      </c>
      <c r="I413" s="150">
        <f t="shared" si="18"/>
        <v>0</v>
      </c>
      <c r="J413" s="570"/>
      <c r="K413" s="21"/>
    </row>
    <row r="414" spans="1:11" s="8" customFormat="1" ht="171.75" customHeight="1" x14ac:dyDescent="0.25">
      <c r="A414" s="153" t="s">
        <v>126</v>
      </c>
      <c r="B414" s="149">
        <f>SUM(B415:B418)</f>
        <v>21683.5</v>
      </c>
      <c r="C414" s="149">
        <f>SUM(C415:C418)</f>
        <v>21683.5</v>
      </c>
      <c r="D414" s="149">
        <f>C414/B414*100</f>
        <v>100</v>
      </c>
      <c r="E414" s="149">
        <f>SUM(E415:E418)</f>
        <v>21683.5</v>
      </c>
      <c r="F414" s="149">
        <f>E414/B414*100</f>
        <v>100</v>
      </c>
      <c r="G414" s="149">
        <f>SUM(G415:G418)</f>
        <v>21683.5</v>
      </c>
      <c r="H414" s="149">
        <f>G414/B414*100</f>
        <v>100</v>
      </c>
      <c r="I414" s="149">
        <f t="shared" si="18"/>
        <v>0</v>
      </c>
      <c r="J414" s="561" t="s">
        <v>196</v>
      </c>
      <c r="K414" s="31" t="s">
        <v>249</v>
      </c>
    </row>
    <row r="415" spans="1:11" s="8" customFormat="1" ht="19.5" x14ac:dyDescent="0.25">
      <c r="A415" s="58" t="s">
        <v>0</v>
      </c>
      <c r="B415" s="149">
        <v>0</v>
      </c>
      <c r="C415" s="149">
        <v>0</v>
      </c>
      <c r="D415" s="149">
        <v>0</v>
      </c>
      <c r="E415" s="149">
        <v>0</v>
      </c>
      <c r="F415" s="149">
        <v>0</v>
      </c>
      <c r="G415" s="149">
        <v>0</v>
      </c>
      <c r="H415" s="149">
        <v>0</v>
      </c>
      <c r="I415" s="149">
        <f t="shared" si="18"/>
        <v>0</v>
      </c>
      <c r="J415" s="562"/>
      <c r="K415" s="21"/>
    </row>
    <row r="416" spans="1:11" s="8" customFormat="1" ht="19.5" x14ac:dyDescent="0.25">
      <c r="A416" s="58" t="s">
        <v>1</v>
      </c>
      <c r="B416" s="149">
        <v>21683.5</v>
      </c>
      <c r="C416" s="149">
        <v>21683.5</v>
      </c>
      <c r="D416" s="149">
        <f>C416/B416*100</f>
        <v>100</v>
      </c>
      <c r="E416" s="149">
        <v>21683.5</v>
      </c>
      <c r="F416" s="149">
        <f>E416/B416*100</f>
        <v>100</v>
      </c>
      <c r="G416" s="149">
        <v>21683.5</v>
      </c>
      <c r="H416" s="149">
        <f>G416/B416*100</f>
        <v>100</v>
      </c>
      <c r="I416" s="149">
        <f t="shared" si="18"/>
        <v>0</v>
      </c>
      <c r="J416" s="562"/>
      <c r="K416" s="21"/>
    </row>
    <row r="417" spans="1:11" s="8" customFormat="1" x14ac:dyDescent="0.25">
      <c r="A417" s="60" t="s">
        <v>2</v>
      </c>
      <c r="B417" s="150">
        <v>0</v>
      </c>
      <c r="C417" s="150">
        <v>0</v>
      </c>
      <c r="D417" s="150">
        <v>0</v>
      </c>
      <c r="E417" s="150">
        <v>0</v>
      </c>
      <c r="F417" s="150">
        <v>0</v>
      </c>
      <c r="G417" s="150">
        <v>0</v>
      </c>
      <c r="H417" s="150">
        <v>0</v>
      </c>
      <c r="I417" s="150">
        <f t="shared" si="18"/>
        <v>0</v>
      </c>
      <c r="J417" s="562"/>
      <c r="K417" s="21"/>
    </row>
    <row r="418" spans="1:11" s="8" customFormat="1" x14ac:dyDescent="0.25">
      <c r="A418" s="60" t="s">
        <v>3</v>
      </c>
      <c r="B418" s="150">
        <v>0</v>
      </c>
      <c r="C418" s="150">
        <v>0</v>
      </c>
      <c r="D418" s="150">
        <v>0</v>
      </c>
      <c r="E418" s="150">
        <v>0</v>
      </c>
      <c r="F418" s="150">
        <v>0</v>
      </c>
      <c r="G418" s="150">
        <v>0</v>
      </c>
      <c r="H418" s="150">
        <v>0</v>
      </c>
      <c r="I418" s="150">
        <f t="shared" si="18"/>
        <v>0</v>
      </c>
      <c r="J418" s="563"/>
      <c r="K418" s="21"/>
    </row>
    <row r="419" spans="1:11" s="8" customFormat="1" ht="155.25" customHeight="1" x14ac:dyDescent="0.25">
      <c r="A419" s="153" t="s">
        <v>127</v>
      </c>
      <c r="B419" s="149">
        <f>SUM(B420:B423)</f>
        <v>61051.6</v>
      </c>
      <c r="C419" s="149">
        <f>SUM(C420:C423)</f>
        <v>61051.6</v>
      </c>
      <c r="D419" s="149">
        <f>C419/B419*100</f>
        <v>100</v>
      </c>
      <c r="E419" s="149">
        <f>SUM(E420:E423)</f>
        <v>61051.6</v>
      </c>
      <c r="F419" s="149">
        <f>E419/B419*100</f>
        <v>100</v>
      </c>
      <c r="G419" s="149">
        <f>SUM(G420:G423)</f>
        <v>61051.6</v>
      </c>
      <c r="H419" s="149">
        <f>G419/B419*100</f>
        <v>100</v>
      </c>
      <c r="I419" s="149">
        <f t="shared" si="18"/>
        <v>0</v>
      </c>
      <c r="J419" s="561" t="s">
        <v>197</v>
      </c>
      <c r="K419" s="31" t="s">
        <v>249</v>
      </c>
    </row>
    <row r="420" spans="1:11" s="8" customFormat="1" ht="19.5" x14ac:dyDescent="0.25">
      <c r="A420" s="58" t="s">
        <v>0</v>
      </c>
      <c r="B420" s="149">
        <v>0</v>
      </c>
      <c r="C420" s="149">
        <v>0</v>
      </c>
      <c r="D420" s="149">
        <v>0</v>
      </c>
      <c r="E420" s="149">
        <v>0</v>
      </c>
      <c r="F420" s="149">
        <v>0</v>
      </c>
      <c r="G420" s="149">
        <v>0</v>
      </c>
      <c r="H420" s="149">
        <v>0</v>
      </c>
      <c r="I420" s="149">
        <f t="shared" si="18"/>
        <v>0</v>
      </c>
      <c r="J420" s="562"/>
      <c r="K420" s="21"/>
    </row>
    <row r="421" spans="1:11" s="8" customFormat="1" ht="19.5" x14ac:dyDescent="0.25">
      <c r="A421" s="58" t="s">
        <v>1</v>
      </c>
      <c r="B421" s="149">
        <v>61051.6</v>
      </c>
      <c r="C421" s="149">
        <v>61051.6</v>
      </c>
      <c r="D421" s="149">
        <f>C421/B421*100</f>
        <v>100</v>
      </c>
      <c r="E421" s="149">
        <v>61051.6</v>
      </c>
      <c r="F421" s="149">
        <f>E421/B421*100</f>
        <v>100</v>
      </c>
      <c r="G421" s="149">
        <v>61051.6</v>
      </c>
      <c r="H421" s="149">
        <f>G421/B421*100</f>
        <v>100</v>
      </c>
      <c r="I421" s="149">
        <f t="shared" si="18"/>
        <v>0</v>
      </c>
      <c r="J421" s="562"/>
      <c r="K421" s="21"/>
    </row>
    <row r="422" spans="1:11" s="8" customFormat="1" x14ac:dyDescent="0.25">
      <c r="A422" s="60" t="s">
        <v>2</v>
      </c>
      <c r="B422" s="150">
        <v>0</v>
      </c>
      <c r="C422" s="150">
        <v>0</v>
      </c>
      <c r="D422" s="150">
        <v>0</v>
      </c>
      <c r="E422" s="150">
        <v>0</v>
      </c>
      <c r="F422" s="150">
        <v>0</v>
      </c>
      <c r="G422" s="150">
        <v>0</v>
      </c>
      <c r="H422" s="150">
        <v>0</v>
      </c>
      <c r="I422" s="150">
        <f t="shared" si="18"/>
        <v>0</v>
      </c>
      <c r="J422" s="562"/>
      <c r="K422" s="21"/>
    </row>
    <row r="423" spans="1:11" s="8" customFormat="1" x14ac:dyDescent="0.25">
      <c r="A423" s="60" t="s">
        <v>3</v>
      </c>
      <c r="B423" s="150">
        <v>0</v>
      </c>
      <c r="C423" s="150">
        <v>0</v>
      </c>
      <c r="D423" s="150">
        <v>0</v>
      </c>
      <c r="E423" s="150">
        <v>0</v>
      </c>
      <c r="F423" s="150">
        <v>0</v>
      </c>
      <c r="G423" s="150">
        <v>0</v>
      </c>
      <c r="H423" s="150">
        <v>0</v>
      </c>
      <c r="I423" s="150">
        <f t="shared" si="18"/>
        <v>0</v>
      </c>
      <c r="J423" s="563"/>
      <c r="K423" s="21"/>
    </row>
    <row r="424" spans="1:11" s="94" customFormat="1" x14ac:dyDescent="0.25">
      <c r="A424" s="495" t="s">
        <v>158</v>
      </c>
      <c r="B424" s="495"/>
      <c r="C424" s="495"/>
      <c r="D424" s="495"/>
      <c r="E424" s="495"/>
      <c r="F424" s="495"/>
      <c r="G424" s="495"/>
      <c r="H424" s="495"/>
      <c r="I424" s="495"/>
      <c r="J424" s="495"/>
    </row>
    <row r="425" spans="1:11" s="118" customFormat="1" x14ac:dyDescent="0.25">
      <c r="A425" s="496" t="s">
        <v>118</v>
      </c>
      <c r="B425" s="496"/>
      <c r="C425" s="496"/>
      <c r="D425" s="496"/>
      <c r="E425" s="496"/>
      <c r="F425" s="496"/>
      <c r="G425" s="496"/>
      <c r="H425" s="496"/>
      <c r="I425" s="496"/>
      <c r="J425" s="496"/>
    </row>
    <row r="426" spans="1:11" s="118" customFormat="1" x14ac:dyDescent="0.25">
      <c r="A426" s="520" t="s">
        <v>243</v>
      </c>
      <c r="B426" s="520"/>
      <c r="C426" s="520"/>
      <c r="D426" s="520"/>
      <c r="E426" s="520"/>
      <c r="F426" s="520"/>
      <c r="G426" s="520"/>
      <c r="H426" s="520"/>
      <c r="I426" s="520"/>
      <c r="J426" s="520"/>
    </row>
    <row r="427" spans="1:11" s="8" customFormat="1" ht="134.25" customHeight="1" x14ac:dyDescent="0.25">
      <c r="A427" s="153" t="s">
        <v>128</v>
      </c>
      <c r="B427" s="149">
        <f>SUM(B428:B431)</f>
        <v>3634.9</v>
      </c>
      <c r="C427" s="149">
        <f>SUM(C428:C431)</f>
        <v>3634.9</v>
      </c>
      <c r="D427" s="149">
        <f>C427/B427*100</f>
        <v>100</v>
      </c>
      <c r="E427" s="149">
        <f>SUM(E428:E431)</f>
        <v>3634.9</v>
      </c>
      <c r="F427" s="149">
        <f>E427/B427*100</f>
        <v>100</v>
      </c>
      <c r="G427" s="149">
        <f>SUM(G428:G431)</f>
        <v>3634.9</v>
      </c>
      <c r="H427" s="149">
        <f>G427/B427*100</f>
        <v>100</v>
      </c>
      <c r="I427" s="149">
        <f t="shared" ref="I427:I436" si="19">B427-G427</f>
        <v>0</v>
      </c>
      <c r="J427" s="567" t="s">
        <v>198</v>
      </c>
      <c r="K427" s="31" t="s">
        <v>249</v>
      </c>
    </row>
    <row r="428" spans="1:11" s="8" customFormat="1" ht="19.5" x14ac:dyDescent="0.25">
      <c r="A428" s="58" t="s">
        <v>0</v>
      </c>
      <c r="B428" s="149">
        <v>0</v>
      </c>
      <c r="C428" s="149">
        <v>0</v>
      </c>
      <c r="D428" s="149">
        <v>0</v>
      </c>
      <c r="E428" s="149">
        <v>0</v>
      </c>
      <c r="F428" s="149">
        <v>0</v>
      </c>
      <c r="G428" s="149">
        <v>0</v>
      </c>
      <c r="H428" s="149">
        <v>0</v>
      </c>
      <c r="I428" s="149">
        <f t="shared" si="19"/>
        <v>0</v>
      </c>
      <c r="J428" s="562"/>
      <c r="K428" s="21"/>
    </row>
    <row r="429" spans="1:11" s="8" customFormat="1" ht="19.5" x14ac:dyDescent="0.25">
      <c r="A429" s="58" t="s">
        <v>1</v>
      </c>
      <c r="B429" s="149">
        <v>3634.9</v>
      </c>
      <c r="C429" s="149">
        <v>3634.9</v>
      </c>
      <c r="D429" s="149">
        <f>C429/B429*100</f>
        <v>100</v>
      </c>
      <c r="E429" s="149">
        <v>3634.9</v>
      </c>
      <c r="F429" s="149">
        <f>E429/B429*100</f>
        <v>100</v>
      </c>
      <c r="G429" s="149">
        <v>3634.9</v>
      </c>
      <c r="H429" s="149">
        <f>G429/B429*100</f>
        <v>100</v>
      </c>
      <c r="I429" s="149">
        <f t="shared" si="19"/>
        <v>0</v>
      </c>
      <c r="J429" s="562"/>
      <c r="K429" s="21"/>
    </row>
    <row r="430" spans="1:11" s="8" customFormat="1" x14ac:dyDescent="0.25">
      <c r="A430" s="60" t="s">
        <v>2</v>
      </c>
      <c r="B430" s="150">
        <v>0</v>
      </c>
      <c r="C430" s="150">
        <v>0</v>
      </c>
      <c r="D430" s="150">
        <v>0</v>
      </c>
      <c r="E430" s="150">
        <v>0</v>
      </c>
      <c r="F430" s="150">
        <v>0</v>
      </c>
      <c r="G430" s="150">
        <v>0</v>
      </c>
      <c r="H430" s="150">
        <v>0</v>
      </c>
      <c r="I430" s="150">
        <f t="shared" si="19"/>
        <v>0</v>
      </c>
      <c r="J430" s="562"/>
      <c r="K430" s="21"/>
    </row>
    <row r="431" spans="1:11" s="8" customFormat="1" x14ac:dyDescent="0.25">
      <c r="A431" s="60" t="s">
        <v>3</v>
      </c>
      <c r="B431" s="150">
        <v>0</v>
      </c>
      <c r="C431" s="150">
        <v>0</v>
      </c>
      <c r="D431" s="150">
        <v>0</v>
      </c>
      <c r="E431" s="150">
        <v>0</v>
      </c>
      <c r="F431" s="150">
        <v>0</v>
      </c>
      <c r="G431" s="150">
        <v>0</v>
      </c>
      <c r="H431" s="150">
        <v>0</v>
      </c>
      <c r="I431" s="150">
        <f t="shared" si="19"/>
        <v>0</v>
      </c>
      <c r="J431" s="563"/>
      <c r="K431" s="21"/>
    </row>
    <row r="432" spans="1:11" s="8" customFormat="1" ht="206.25" x14ac:dyDescent="0.25">
      <c r="A432" s="153" t="s">
        <v>129</v>
      </c>
      <c r="B432" s="149">
        <f>SUM(B433:B436)</f>
        <v>3867</v>
      </c>
      <c r="C432" s="149">
        <f>SUM(C433:C436)</f>
        <v>3867</v>
      </c>
      <c r="D432" s="149">
        <f>C432/B432*100</f>
        <v>100</v>
      </c>
      <c r="E432" s="149">
        <f>SUM(E433:E436)</f>
        <v>3867</v>
      </c>
      <c r="F432" s="149">
        <f>E432/B432*100</f>
        <v>100</v>
      </c>
      <c r="G432" s="149">
        <f>SUM(G433:G436)</f>
        <v>3867</v>
      </c>
      <c r="H432" s="149">
        <f>G432/B432*100</f>
        <v>100</v>
      </c>
      <c r="I432" s="149">
        <f t="shared" si="19"/>
        <v>0</v>
      </c>
      <c r="J432" s="561" t="s">
        <v>199</v>
      </c>
      <c r="K432" s="31" t="s">
        <v>249</v>
      </c>
    </row>
    <row r="433" spans="1:11" s="8" customFormat="1" ht="19.5" x14ac:dyDescent="0.25">
      <c r="A433" s="58" t="s">
        <v>0</v>
      </c>
      <c r="B433" s="149">
        <v>0</v>
      </c>
      <c r="C433" s="149">
        <v>0</v>
      </c>
      <c r="D433" s="149">
        <v>0</v>
      </c>
      <c r="E433" s="149">
        <v>0</v>
      </c>
      <c r="F433" s="149">
        <v>0</v>
      </c>
      <c r="G433" s="149">
        <v>0</v>
      </c>
      <c r="H433" s="149">
        <v>0</v>
      </c>
      <c r="I433" s="149">
        <f t="shared" si="19"/>
        <v>0</v>
      </c>
      <c r="J433" s="562"/>
      <c r="K433" s="21"/>
    </row>
    <row r="434" spans="1:11" s="8" customFormat="1" ht="19.5" x14ac:dyDescent="0.25">
      <c r="A434" s="58" t="s">
        <v>1</v>
      </c>
      <c r="B434" s="149">
        <v>3867</v>
      </c>
      <c r="C434" s="149">
        <v>3867</v>
      </c>
      <c r="D434" s="149">
        <f>C434/B434*100</f>
        <v>100</v>
      </c>
      <c r="E434" s="149">
        <v>3867</v>
      </c>
      <c r="F434" s="149">
        <f>E434/B434*100</f>
        <v>100</v>
      </c>
      <c r="G434" s="149">
        <v>3867</v>
      </c>
      <c r="H434" s="149">
        <f>G434/B434*100</f>
        <v>100</v>
      </c>
      <c r="I434" s="149">
        <f t="shared" si="19"/>
        <v>0</v>
      </c>
      <c r="J434" s="562"/>
      <c r="K434" s="21"/>
    </row>
    <row r="435" spans="1:11" s="8" customFormat="1" x14ac:dyDescent="0.25">
      <c r="A435" s="60" t="s">
        <v>2</v>
      </c>
      <c r="B435" s="150">
        <v>0</v>
      </c>
      <c r="C435" s="150">
        <v>0</v>
      </c>
      <c r="D435" s="150">
        <v>0</v>
      </c>
      <c r="E435" s="150">
        <v>0</v>
      </c>
      <c r="F435" s="150">
        <v>0</v>
      </c>
      <c r="G435" s="150">
        <v>0</v>
      </c>
      <c r="H435" s="150">
        <v>0</v>
      </c>
      <c r="I435" s="150">
        <f t="shared" si="19"/>
        <v>0</v>
      </c>
      <c r="J435" s="562"/>
      <c r="K435" s="21"/>
    </row>
    <row r="436" spans="1:11" s="8" customFormat="1" x14ac:dyDescent="0.25">
      <c r="A436" s="60" t="s">
        <v>3</v>
      </c>
      <c r="B436" s="150">
        <v>0</v>
      </c>
      <c r="C436" s="150">
        <v>0</v>
      </c>
      <c r="D436" s="150">
        <v>0</v>
      </c>
      <c r="E436" s="150">
        <v>0</v>
      </c>
      <c r="F436" s="150">
        <v>0</v>
      </c>
      <c r="G436" s="150">
        <v>0</v>
      </c>
      <c r="H436" s="150">
        <v>0</v>
      </c>
      <c r="I436" s="150">
        <f t="shared" si="19"/>
        <v>0</v>
      </c>
      <c r="J436" s="563"/>
      <c r="K436" s="21"/>
    </row>
    <row r="437" spans="1:11" s="94" customFormat="1" x14ac:dyDescent="0.25">
      <c r="A437" s="495" t="s">
        <v>158</v>
      </c>
      <c r="B437" s="495"/>
      <c r="C437" s="495"/>
      <c r="D437" s="495"/>
      <c r="E437" s="495"/>
      <c r="F437" s="495"/>
      <c r="G437" s="495"/>
      <c r="H437" s="495"/>
      <c r="I437" s="495"/>
      <c r="J437" s="495"/>
    </row>
    <row r="438" spans="1:11" s="118" customFormat="1" x14ac:dyDescent="0.25">
      <c r="A438" s="496" t="s">
        <v>130</v>
      </c>
      <c r="B438" s="496"/>
      <c r="C438" s="496"/>
      <c r="D438" s="496"/>
      <c r="E438" s="496"/>
      <c r="F438" s="496"/>
      <c r="G438" s="496"/>
      <c r="H438" s="496"/>
      <c r="I438" s="496"/>
      <c r="J438" s="496"/>
    </row>
    <row r="439" spans="1:11" s="118" customFormat="1" x14ac:dyDescent="0.25">
      <c r="A439" s="520" t="s">
        <v>243</v>
      </c>
      <c r="B439" s="520"/>
      <c r="C439" s="520"/>
      <c r="D439" s="520"/>
      <c r="E439" s="520"/>
      <c r="F439" s="520"/>
      <c r="G439" s="520"/>
      <c r="H439" s="520"/>
      <c r="I439" s="520"/>
      <c r="J439" s="520"/>
    </row>
    <row r="440" spans="1:11" s="8" customFormat="1" ht="171" customHeight="1" x14ac:dyDescent="0.25">
      <c r="A440" s="153" t="s">
        <v>131</v>
      </c>
      <c r="B440" s="149">
        <f>SUM(B441:B444)</f>
        <v>28368.9</v>
      </c>
      <c r="C440" s="149">
        <f>SUM(C441:C444)</f>
        <v>28368.9</v>
      </c>
      <c r="D440" s="149">
        <f>C440/B440*100</f>
        <v>100</v>
      </c>
      <c r="E440" s="149">
        <f>SUM(E441:E444)</f>
        <v>28368.9</v>
      </c>
      <c r="F440" s="149">
        <f>E440/B440*100</f>
        <v>100</v>
      </c>
      <c r="G440" s="149">
        <f>SUM(G441:G444)</f>
        <v>28368.9</v>
      </c>
      <c r="H440" s="149">
        <f>G440/B440*100</f>
        <v>100</v>
      </c>
      <c r="I440" s="149">
        <f t="shared" ref="I440:I454" si="20">B440-G440</f>
        <v>0</v>
      </c>
      <c r="J440" s="567" t="s">
        <v>200</v>
      </c>
      <c r="K440" s="31" t="s">
        <v>249</v>
      </c>
    </row>
    <row r="441" spans="1:11" s="8" customFormat="1" ht="19.5" x14ac:dyDescent="0.25">
      <c r="A441" s="58" t="s">
        <v>0</v>
      </c>
      <c r="B441" s="149">
        <v>0</v>
      </c>
      <c r="C441" s="149">
        <v>0</v>
      </c>
      <c r="D441" s="149">
        <v>0</v>
      </c>
      <c r="E441" s="149">
        <v>0</v>
      </c>
      <c r="F441" s="149">
        <v>0</v>
      </c>
      <c r="G441" s="149">
        <v>0</v>
      </c>
      <c r="H441" s="149">
        <v>0</v>
      </c>
      <c r="I441" s="149">
        <f t="shared" si="20"/>
        <v>0</v>
      </c>
      <c r="J441" s="562"/>
      <c r="K441" s="21"/>
    </row>
    <row r="442" spans="1:11" s="8" customFormat="1" ht="19.5" x14ac:dyDescent="0.25">
      <c r="A442" s="58" t="s">
        <v>1</v>
      </c>
      <c r="B442" s="149">
        <v>28368.9</v>
      </c>
      <c r="C442" s="149">
        <v>28368.9</v>
      </c>
      <c r="D442" s="149">
        <f>C442/B442*100</f>
        <v>100</v>
      </c>
      <c r="E442" s="149">
        <v>28368.9</v>
      </c>
      <c r="F442" s="149">
        <f>E442/B442*100</f>
        <v>100</v>
      </c>
      <c r="G442" s="149">
        <v>28368.9</v>
      </c>
      <c r="H442" s="149">
        <f>G442/B442*100</f>
        <v>100</v>
      </c>
      <c r="I442" s="149">
        <f t="shared" si="20"/>
        <v>0</v>
      </c>
      <c r="J442" s="562"/>
      <c r="K442" s="21"/>
    </row>
    <row r="443" spans="1:11" s="8" customFormat="1" x14ac:dyDescent="0.25">
      <c r="A443" s="60" t="s">
        <v>2</v>
      </c>
      <c r="B443" s="150">
        <v>0</v>
      </c>
      <c r="C443" s="150">
        <v>0</v>
      </c>
      <c r="D443" s="150">
        <v>0</v>
      </c>
      <c r="E443" s="150">
        <v>0</v>
      </c>
      <c r="F443" s="150">
        <v>0</v>
      </c>
      <c r="G443" s="150">
        <v>0</v>
      </c>
      <c r="H443" s="150">
        <v>0</v>
      </c>
      <c r="I443" s="150">
        <f t="shared" si="20"/>
        <v>0</v>
      </c>
      <c r="J443" s="562"/>
      <c r="K443" s="21"/>
    </row>
    <row r="444" spans="1:11" s="8" customFormat="1" x14ac:dyDescent="0.25">
      <c r="A444" s="60" t="s">
        <v>3</v>
      </c>
      <c r="B444" s="150">
        <v>0</v>
      </c>
      <c r="C444" s="150">
        <v>0</v>
      </c>
      <c r="D444" s="150">
        <v>0</v>
      </c>
      <c r="E444" s="150">
        <v>0</v>
      </c>
      <c r="F444" s="150">
        <v>0</v>
      </c>
      <c r="G444" s="150">
        <v>0</v>
      </c>
      <c r="H444" s="150">
        <v>0</v>
      </c>
      <c r="I444" s="150">
        <f t="shared" si="20"/>
        <v>0</v>
      </c>
      <c r="J444" s="563"/>
      <c r="K444" s="21"/>
    </row>
    <row r="445" spans="1:11" s="8" customFormat="1" ht="187.5" x14ac:dyDescent="0.25">
      <c r="A445" s="153" t="s">
        <v>132</v>
      </c>
      <c r="B445" s="149">
        <f>SUM(B446:B449)</f>
        <v>9314.5</v>
      </c>
      <c r="C445" s="149">
        <f>SUM(C446:C449)</f>
        <v>9314.5</v>
      </c>
      <c r="D445" s="149">
        <f>C445/B445*100</f>
        <v>100</v>
      </c>
      <c r="E445" s="149">
        <f>SUM(E446:E449)</f>
        <v>9314.5</v>
      </c>
      <c r="F445" s="149">
        <f>E445/B445*100</f>
        <v>100</v>
      </c>
      <c r="G445" s="149">
        <f>SUM(G446:G449)</f>
        <v>9314.5</v>
      </c>
      <c r="H445" s="149">
        <f>G445/B445*100</f>
        <v>100</v>
      </c>
      <c r="I445" s="149">
        <f t="shared" si="20"/>
        <v>0</v>
      </c>
      <c r="J445" s="561" t="s">
        <v>201</v>
      </c>
      <c r="K445" s="31" t="s">
        <v>249</v>
      </c>
    </row>
    <row r="446" spans="1:11" s="8" customFormat="1" ht="19.5" x14ac:dyDescent="0.25">
      <c r="A446" s="58" t="s">
        <v>0</v>
      </c>
      <c r="B446" s="149">
        <v>0</v>
      </c>
      <c r="C446" s="149">
        <v>0</v>
      </c>
      <c r="D446" s="149">
        <v>0</v>
      </c>
      <c r="E446" s="149">
        <v>0</v>
      </c>
      <c r="F446" s="149">
        <v>0</v>
      </c>
      <c r="G446" s="149">
        <v>0</v>
      </c>
      <c r="H446" s="149">
        <v>0</v>
      </c>
      <c r="I446" s="149">
        <f t="shared" si="20"/>
        <v>0</v>
      </c>
      <c r="J446" s="562"/>
      <c r="K446" s="21"/>
    </row>
    <row r="447" spans="1:11" s="8" customFormat="1" ht="19.5" x14ac:dyDescent="0.25">
      <c r="A447" s="58" t="s">
        <v>1</v>
      </c>
      <c r="B447" s="149">
        <v>9314.5</v>
      </c>
      <c r="C447" s="149">
        <v>9314.5</v>
      </c>
      <c r="D447" s="149">
        <f>C447/B447*100</f>
        <v>100</v>
      </c>
      <c r="E447" s="149">
        <v>9314.5</v>
      </c>
      <c r="F447" s="149">
        <f>E447/B447*100</f>
        <v>100</v>
      </c>
      <c r="G447" s="149">
        <v>9314.5</v>
      </c>
      <c r="H447" s="149">
        <f>G447/B447*100</f>
        <v>100</v>
      </c>
      <c r="I447" s="149">
        <f t="shared" si="20"/>
        <v>0</v>
      </c>
      <c r="J447" s="562"/>
      <c r="K447" s="21"/>
    </row>
    <row r="448" spans="1:11" s="8" customFormat="1" x14ac:dyDescent="0.25">
      <c r="A448" s="60" t="s">
        <v>2</v>
      </c>
      <c r="B448" s="150">
        <v>0</v>
      </c>
      <c r="C448" s="150">
        <v>0</v>
      </c>
      <c r="D448" s="150">
        <v>0</v>
      </c>
      <c r="E448" s="150">
        <v>0</v>
      </c>
      <c r="F448" s="150">
        <v>0</v>
      </c>
      <c r="G448" s="150">
        <v>0</v>
      </c>
      <c r="H448" s="150">
        <v>0</v>
      </c>
      <c r="I448" s="150">
        <f t="shared" si="20"/>
        <v>0</v>
      </c>
      <c r="J448" s="562"/>
      <c r="K448" s="21"/>
    </row>
    <row r="449" spans="1:11" s="8" customFormat="1" x14ac:dyDescent="0.25">
      <c r="A449" s="60" t="s">
        <v>3</v>
      </c>
      <c r="B449" s="150">
        <v>0</v>
      </c>
      <c r="C449" s="150">
        <v>0</v>
      </c>
      <c r="D449" s="150">
        <v>0</v>
      </c>
      <c r="E449" s="150">
        <v>0</v>
      </c>
      <c r="F449" s="150">
        <v>0</v>
      </c>
      <c r="G449" s="150">
        <v>0</v>
      </c>
      <c r="H449" s="150">
        <v>0</v>
      </c>
      <c r="I449" s="150">
        <f t="shared" si="20"/>
        <v>0</v>
      </c>
      <c r="J449" s="563"/>
      <c r="K449" s="21"/>
    </row>
    <row r="450" spans="1:11" s="8" customFormat="1" ht="281.25" x14ac:dyDescent="0.25">
      <c r="A450" s="153" t="s">
        <v>133</v>
      </c>
      <c r="B450" s="149">
        <f>SUM(B451:B454)</f>
        <v>31370.799999999999</v>
      </c>
      <c r="C450" s="149">
        <f>SUM(C451:C454)</f>
        <v>31370.799999999999</v>
      </c>
      <c r="D450" s="149">
        <f>C450/B450*100</f>
        <v>100</v>
      </c>
      <c r="E450" s="149">
        <f>SUM(E451:E454)</f>
        <v>31370.799999999999</v>
      </c>
      <c r="F450" s="149">
        <f>E450/B450*100</f>
        <v>100</v>
      </c>
      <c r="G450" s="149">
        <f>SUM(G451:G454)</f>
        <v>31370.799999999999</v>
      </c>
      <c r="H450" s="149">
        <f>G450/B450*100</f>
        <v>100</v>
      </c>
      <c r="I450" s="149">
        <f t="shared" si="20"/>
        <v>0</v>
      </c>
      <c r="J450" s="568" t="s">
        <v>306</v>
      </c>
      <c r="K450" s="31" t="s">
        <v>249</v>
      </c>
    </row>
    <row r="451" spans="1:11" s="8" customFormat="1" ht="19.5" x14ac:dyDescent="0.25">
      <c r="A451" s="58" t="s">
        <v>0</v>
      </c>
      <c r="B451" s="149">
        <v>0</v>
      </c>
      <c r="C451" s="149">
        <v>0</v>
      </c>
      <c r="D451" s="149">
        <v>0</v>
      </c>
      <c r="E451" s="149">
        <v>0</v>
      </c>
      <c r="F451" s="149">
        <v>0</v>
      </c>
      <c r="G451" s="149">
        <v>0</v>
      </c>
      <c r="H451" s="149">
        <v>0</v>
      </c>
      <c r="I451" s="149">
        <f t="shared" si="20"/>
        <v>0</v>
      </c>
      <c r="J451" s="569"/>
      <c r="K451" s="21"/>
    </row>
    <row r="452" spans="1:11" s="8" customFormat="1" ht="19.5" x14ac:dyDescent="0.25">
      <c r="A452" s="58" t="s">
        <v>1</v>
      </c>
      <c r="B452" s="149">
        <v>31370.799999999999</v>
      </c>
      <c r="C452" s="149">
        <v>31370.799999999999</v>
      </c>
      <c r="D452" s="149">
        <f>C452/B452*100</f>
        <v>100</v>
      </c>
      <c r="E452" s="149">
        <v>31370.799999999999</v>
      </c>
      <c r="F452" s="149">
        <f>E452/B452*100</f>
        <v>100</v>
      </c>
      <c r="G452" s="149">
        <v>31370.799999999999</v>
      </c>
      <c r="H452" s="149">
        <f>G452/B452*100</f>
        <v>100</v>
      </c>
      <c r="I452" s="149">
        <f t="shared" si="20"/>
        <v>0</v>
      </c>
      <c r="J452" s="569"/>
      <c r="K452" s="21"/>
    </row>
    <row r="453" spans="1:11" s="8" customFormat="1" x14ac:dyDescent="0.25">
      <c r="A453" s="60" t="s">
        <v>2</v>
      </c>
      <c r="B453" s="150">
        <v>0</v>
      </c>
      <c r="C453" s="150">
        <v>0</v>
      </c>
      <c r="D453" s="150">
        <v>0</v>
      </c>
      <c r="E453" s="150">
        <v>0</v>
      </c>
      <c r="F453" s="150">
        <v>0</v>
      </c>
      <c r="G453" s="150">
        <v>0</v>
      </c>
      <c r="H453" s="150">
        <v>0</v>
      </c>
      <c r="I453" s="150">
        <f t="shared" si="20"/>
        <v>0</v>
      </c>
      <c r="J453" s="569"/>
      <c r="K453" s="21"/>
    </row>
    <row r="454" spans="1:11" s="8" customFormat="1" x14ac:dyDescent="0.25">
      <c r="A454" s="60" t="s">
        <v>3</v>
      </c>
      <c r="B454" s="150">
        <v>0</v>
      </c>
      <c r="C454" s="150">
        <v>0</v>
      </c>
      <c r="D454" s="150">
        <v>0</v>
      </c>
      <c r="E454" s="150">
        <v>0</v>
      </c>
      <c r="F454" s="150">
        <v>0</v>
      </c>
      <c r="G454" s="150">
        <v>0</v>
      </c>
      <c r="H454" s="150">
        <v>0</v>
      </c>
      <c r="I454" s="150">
        <f t="shared" si="20"/>
        <v>0</v>
      </c>
      <c r="J454" s="570"/>
      <c r="K454" s="21"/>
    </row>
    <row r="455" spans="1:11" x14ac:dyDescent="0.25">
      <c r="A455" s="517" t="s">
        <v>135</v>
      </c>
      <c r="B455" s="518"/>
      <c r="C455" s="518"/>
      <c r="D455" s="518"/>
      <c r="E455" s="518"/>
      <c r="F455" s="518"/>
      <c r="G455" s="518"/>
      <c r="H455" s="518"/>
      <c r="I455" s="518"/>
      <c r="J455" s="519"/>
    </row>
    <row r="456" spans="1:11" x14ac:dyDescent="0.25">
      <c r="A456" s="523" t="s">
        <v>96</v>
      </c>
      <c r="B456" s="524"/>
      <c r="C456" s="524"/>
      <c r="D456" s="524"/>
      <c r="E456" s="524"/>
      <c r="F456" s="524"/>
      <c r="G456" s="524"/>
      <c r="H456" s="524"/>
      <c r="I456" s="524"/>
      <c r="J456" s="525"/>
    </row>
    <row r="457" spans="1:11" x14ac:dyDescent="0.25">
      <c r="A457" s="476" t="s">
        <v>95</v>
      </c>
      <c r="B457" s="477"/>
      <c r="C457" s="477"/>
      <c r="D457" s="477"/>
      <c r="E457" s="477"/>
      <c r="F457" s="477"/>
      <c r="G457" s="477"/>
      <c r="H457" s="477"/>
      <c r="I457" s="477"/>
      <c r="J457" s="486"/>
    </row>
    <row r="458" spans="1:11" ht="283.5" customHeight="1" x14ac:dyDescent="0.25">
      <c r="A458" s="153" t="s">
        <v>87</v>
      </c>
      <c r="B458" s="149">
        <f>SUM(B459:B462)</f>
        <v>1915.09</v>
      </c>
      <c r="C458" s="149">
        <f>SUM(C459:C462)</f>
        <v>1554.8</v>
      </c>
      <c r="D458" s="149">
        <f>C458/B458*100</f>
        <v>81.186784955276252</v>
      </c>
      <c r="E458" s="149">
        <f>SUM(E459:E462)</f>
        <v>1554.8</v>
      </c>
      <c r="F458" s="149">
        <f>E458/B458*100</f>
        <v>81.186784955276252</v>
      </c>
      <c r="G458" s="149">
        <f>SUM(G459:G462)</f>
        <v>1554.8</v>
      </c>
      <c r="H458" s="149">
        <f>G458/B458*100</f>
        <v>81.186784955276252</v>
      </c>
      <c r="I458" s="149">
        <f t="shared" ref="I458:I467" si="21">B458-G458</f>
        <v>360.28999999999996</v>
      </c>
      <c r="J458" s="564" t="s">
        <v>203</v>
      </c>
      <c r="K458" s="31" t="s">
        <v>249</v>
      </c>
    </row>
    <row r="459" spans="1:11" ht="19.5" x14ac:dyDescent="0.25">
      <c r="A459" s="58" t="s">
        <v>0</v>
      </c>
      <c r="B459" s="149">
        <v>0</v>
      </c>
      <c r="C459" s="149">
        <v>0</v>
      </c>
      <c r="D459" s="149">
        <v>0</v>
      </c>
      <c r="E459" s="149">
        <v>0</v>
      </c>
      <c r="F459" s="149">
        <v>0</v>
      </c>
      <c r="G459" s="149">
        <v>0</v>
      </c>
      <c r="H459" s="149">
        <v>0</v>
      </c>
      <c r="I459" s="149">
        <f t="shared" si="21"/>
        <v>0</v>
      </c>
      <c r="J459" s="565"/>
      <c r="K459" s="21"/>
    </row>
    <row r="460" spans="1:11" ht="19.5" x14ac:dyDescent="0.25">
      <c r="A460" s="58" t="s">
        <v>1</v>
      </c>
      <c r="B460" s="149">
        <v>1915.09</v>
      </c>
      <c r="C460" s="149">
        <v>1554.8</v>
      </c>
      <c r="D460" s="149">
        <f>C460/B460*100</f>
        <v>81.186784955276252</v>
      </c>
      <c r="E460" s="149">
        <v>1554.8</v>
      </c>
      <c r="F460" s="149">
        <f>E460/B460*100</f>
        <v>81.186784955276252</v>
      </c>
      <c r="G460" s="149">
        <v>1554.8</v>
      </c>
      <c r="H460" s="149">
        <f>G460/B460*100</f>
        <v>81.186784955276252</v>
      </c>
      <c r="I460" s="149">
        <f t="shared" si="21"/>
        <v>360.28999999999996</v>
      </c>
      <c r="J460" s="565"/>
      <c r="K460" s="21"/>
    </row>
    <row r="461" spans="1:11" x14ac:dyDescent="0.25">
      <c r="A461" s="60" t="s">
        <v>2</v>
      </c>
      <c r="B461" s="150">
        <v>0</v>
      </c>
      <c r="C461" s="150">
        <v>0</v>
      </c>
      <c r="D461" s="150">
        <v>0</v>
      </c>
      <c r="E461" s="150">
        <v>0</v>
      </c>
      <c r="F461" s="150">
        <v>0</v>
      </c>
      <c r="G461" s="150">
        <v>0</v>
      </c>
      <c r="H461" s="150">
        <v>0</v>
      </c>
      <c r="I461" s="150">
        <f t="shared" si="21"/>
        <v>0</v>
      </c>
      <c r="J461" s="565"/>
      <c r="K461" s="21"/>
    </row>
    <row r="462" spans="1:11" x14ac:dyDescent="0.25">
      <c r="A462" s="60" t="s">
        <v>3</v>
      </c>
      <c r="B462" s="150">
        <v>0</v>
      </c>
      <c r="C462" s="150">
        <v>0</v>
      </c>
      <c r="D462" s="150">
        <v>0</v>
      </c>
      <c r="E462" s="150">
        <v>0</v>
      </c>
      <c r="F462" s="150">
        <v>0</v>
      </c>
      <c r="G462" s="150">
        <v>0</v>
      </c>
      <c r="H462" s="150">
        <v>0</v>
      </c>
      <c r="I462" s="150">
        <f t="shared" si="21"/>
        <v>0</v>
      </c>
      <c r="J462" s="566"/>
      <c r="K462" s="21"/>
    </row>
    <row r="463" spans="1:11" ht="280.5" customHeight="1" x14ac:dyDescent="0.25">
      <c r="A463" s="153" t="s">
        <v>88</v>
      </c>
      <c r="B463" s="149">
        <f>SUM(B464:B467)</f>
        <v>36.655999999999999</v>
      </c>
      <c r="C463" s="149">
        <f>SUM(C464:C467)</f>
        <v>10.199999999999999</v>
      </c>
      <c r="D463" s="149">
        <f>C463/B463*100</f>
        <v>27.826276735050193</v>
      </c>
      <c r="E463" s="149">
        <f>SUM(E464:E467)</f>
        <v>10.199999999999999</v>
      </c>
      <c r="F463" s="149">
        <f>E463/B463*100</f>
        <v>27.826276735050193</v>
      </c>
      <c r="G463" s="149">
        <f>SUM(G464:G467)</f>
        <v>10.199999999999999</v>
      </c>
      <c r="H463" s="149">
        <f>G463/B463*100</f>
        <v>27.826276735050193</v>
      </c>
      <c r="I463" s="149">
        <f t="shared" si="21"/>
        <v>26.456</v>
      </c>
      <c r="J463" s="561" t="s">
        <v>204</v>
      </c>
      <c r="K463" s="31" t="s">
        <v>249</v>
      </c>
    </row>
    <row r="464" spans="1:11" ht="19.5" x14ac:dyDescent="0.25">
      <c r="A464" s="66" t="s">
        <v>5</v>
      </c>
      <c r="B464" s="149">
        <v>36.655999999999999</v>
      </c>
      <c r="C464" s="149">
        <v>10.199999999999999</v>
      </c>
      <c r="D464" s="149">
        <f>C464/B464*100</f>
        <v>27.826276735050193</v>
      </c>
      <c r="E464" s="149">
        <v>10.199999999999999</v>
      </c>
      <c r="F464" s="149">
        <f>E464/B464*100</f>
        <v>27.826276735050193</v>
      </c>
      <c r="G464" s="149">
        <v>10.199999999999999</v>
      </c>
      <c r="H464" s="149">
        <f>G464/B464*100</f>
        <v>27.826276735050193</v>
      </c>
      <c r="I464" s="149">
        <f t="shared" si="21"/>
        <v>26.456</v>
      </c>
      <c r="J464" s="562"/>
    </row>
    <row r="465" spans="1:10" ht="19.5" x14ac:dyDescent="0.25">
      <c r="A465" s="66" t="s">
        <v>1</v>
      </c>
      <c r="B465" s="149">
        <v>0</v>
      </c>
      <c r="C465" s="149">
        <v>0</v>
      </c>
      <c r="D465" s="149">
        <v>0</v>
      </c>
      <c r="E465" s="149">
        <v>0</v>
      </c>
      <c r="F465" s="149">
        <v>0</v>
      </c>
      <c r="G465" s="149">
        <v>0</v>
      </c>
      <c r="H465" s="149">
        <v>0</v>
      </c>
      <c r="I465" s="149">
        <f t="shared" si="21"/>
        <v>0</v>
      </c>
      <c r="J465" s="562"/>
    </row>
    <row r="466" spans="1:10" x14ac:dyDescent="0.25">
      <c r="A466" s="67" t="s">
        <v>2</v>
      </c>
      <c r="B466" s="150">
        <v>0</v>
      </c>
      <c r="C466" s="150">
        <v>0</v>
      </c>
      <c r="D466" s="150">
        <v>0</v>
      </c>
      <c r="E466" s="150">
        <v>0</v>
      </c>
      <c r="F466" s="150">
        <v>0</v>
      </c>
      <c r="G466" s="150">
        <v>0</v>
      </c>
      <c r="H466" s="150">
        <v>0</v>
      </c>
      <c r="I466" s="150">
        <f t="shared" si="21"/>
        <v>0</v>
      </c>
      <c r="J466" s="562"/>
    </row>
    <row r="467" spans="1:10" x14ac:dyDescent="0.25">
      <c r="A467" s="67" t="s">
        <v>3</v>
      </c>
      <c r="B467" s="150">
        <v>0</v>
      </c>
      <c r="C467" s="150">
        <v>0</v>
      </c>
      <c r="D467" s="150">
        <v>0</v>
      </c>
      <c r="E467" s="150">
        <v>0</v>
      </c>
      <c r="F467" s="150">
        <v>0</v>
      </c>
      <c r="G467" s="150">
        <v>0</v>
      </c>
      <c r="H467" s="150">
        <v>0</v>
      </c>
      <c r="I467" s="150">
        <f t="shared" si="21"/>
        <v>0</v>
      </c>
      <c r="J467" s="563"/>
    </row>
    <row r="468" spans="1:10" s="29" customFormat="1" x14ac:dyDescent="0.25">
      <c r="A468" s="531" t="s">
        <v>244</v>
      </c>
      <c r="B468" s="532"/>
      <c r="C468" s="532"/>
      <c r="D468" s="532"/>
      <c r="E468" s="532"/>
      <c r="F468" s="532"/>
      <c r="G468" s="532"/>
      <c r="H468" s="532"/>
      <c r="I468" s="532"/>
      <c r="J468" s="533"/>
    </row>
    <row r="469" spans="1:10" x14ac:dyDescent="0.25">
      <c r="A469" s="384" t="s">
        <v>103</v>
      </c>
      <c r="B469" s="385"/>
      <c r="C469" s="385"/>
      <c r="D469" s="385"/>
      <c r="E469" s="385"/>
      <c r="F469" s="385"/>
      <c r="G469" s="385"/>
      <c r="H469" s="385"/>
      <c r="I469" s="385"/>
      <c r="J469" s="386"/>
    </row>
    <row r="470" spans="1:10" x14ac:dyDescent="0.25">
      <c r="A470" s="474" t="s">
        <v>153</v>
      </c>
      <c r="B470" s="475"/>
      <c r="C470" s="475"/>
      <c r="D470" s="475"/>
      <c r="E470" s="475"/>
      <c r="F470" s="475"/>
      <c r="G470" s="475"/>
      <c r="H470" s="475"/>
      <c r="I470" s="475"/>
      <c r="J470" s="490"/>
    </row>
    <row r="471" spans="1:10" x14ac:dyDescent="0.25">
      <c r="A471" s="471" t="s">
        <v>267</v>
      </c>
      <c r="B471" s="472"/>
      <c r="C471" s="472"/>
      <c r="D471" s="472"/>
      <c r="E471" s="472"/>
      <c r="F471" s="472"/>
      <c r="G471" s="472"/>
      <c r="H471" s="472"/>
      <c r="I471" s="472"/>
      <c r="J471" s="473"/>
    </row>
    <row r="472" spans="1:10" x14ac:dyDescent="0.25">
      <c r="A472" s="506" t="s">
        <v>35</v>
      </c>
      <c r="B472" s="507"/>
      <c r="C472" s="507"/>
      <c r="D472" s="507"/>
      <c r="E472" s="507"/>
      <c r="F472" s="507"/>
      <c r="G472" s="507"/>
      <c r="H472" s="507"/>
      <c r="I472" s="507"/>
      <c r="J472" s="508"/>
    </row>
    <row r="473" spans="1:10" ht="93.75" x14ac:dyDescent="0.25">
      <c r="A473" s="153" t="s">
        <v>172</v>
      </c>
      <c r="B473" s="149">
        <f>SUM(B474:B477)</f>
        <v>35457</v>
      </c>
      <c r="C473" s="149">
        <f>SUM(C474:C477)</f>
        <v>27387.699999999997</v>
      </c>
      <c r="D473" s="149">
        <f>C473/B473*100</f>
        <v>77.242011450489315</v>
      </c>
      <c r="E473" s="149">
        <f>SUM(E474:E477)</f>
        <v>27088.399999999998</v>
      </c>
      <c r="F473" s="149">
        <f>E473/B473*100</f>
        <v>76.397890402459311</v>
      </c>
      <c r="G473" s="149">
        <f>SUM(G474:G477)</f>
        <v>26726.5</v>
      </c>
      <c r="H473" s="149">
        <f>G473/B473*100</f>
        <v>75.377217474687654</v>
      </c>
      <c r="I473" s="149">
        <f>B473-G473</f>
        <v>8730.5</v>
      </c>
      <c r="J473" s="558" t="s">
        <v>205</v>
      </c>
    </row>
    <row r="474" spans="1:10" ht="19.5" x14ac:dyDescent="0.25">
      <c r="A474" s="66" t="s">
        <v>0</v>
      </c>
      <c r="B474" s="149">
        <v>0</v>
      </c>
      <c r="C474" s="149">
        <v>0</v>
      </c>
      <c r="D474" s="149">
        <v>0</v>
      </c>
      <c r="E474" s="149">
        <v>0</v>
      </c>
      <c r="F474" s="149">
        <v>0</v>
      </c>
      <c r="G474" s="149">
        <v>0</v>
      </c>
      <c r="H474" s="149">
        <v>0</v>
      </c>
      <c r="I474" s="149">
        <f>B474-G474</f>
        <v>0</v>
      </c>
      <c r="J474" s="559"/>
    </row>
    <row r="475" spans="1:10" ht="19.5" x14ac:dyDescent="0.25">
      <c r="A475" s="66" t="s">
        <v>1</v>
      </c>
      <c r="B475" s="150">
        <v>33329.599999999999</v>
      </c>
      <c r="C475" s="149">
        <v>25463.1</v>
      </c>
      <c r="D475" s="149">
        <f>C475/B475*100</f>
        <v>76.397856559934709</v>
      </c>
      <c r="E475" s="149">
        <v>25463.1</v>
      </c>
      <c r="F475" s="149">
        <f>E475/B475*100</f>
        <v>76.397856559934709</v>
      </c>
      <c r="G475" s="149">
        <v>25122.9</v>
      </c>
      <c r="H475" s="149">
        <f>G475/B475*100</f>
        <v>75.37714223993089</v>
      </c>
      <c r="I475" s="149">
        <f>B475-G475</f>
        <v>8206.6999999999971</v>
      </c>
      <c r="J475" s="559"/>
    </row>
    <row r="476" spans="1:10" x14ac:dyDescent="0.25">
      <c r="A476" s="67" t="s">
        <v>2</v>
      </c>
      <c r="B476" s="150">
        <v>2127.4</v>
      </c>
      <c r="C476" s="150">
        <v>1924.6</v>
      </c>
      <c r="D476" s="150">
        <f>C476/B476*100</f>
        <v>90.467237002914345</v>
      </c>
      <c r="E476" s="150">
        <v>1625.3</v>
      </c>
      <c r="F476" s="150">
        <f>E476/B476*100</f>
        <v>76.398420607314094</v>
      </c>
      <c r="G476" s="150">
        <v>1603.6</v>
      </c>
      <c r="H476" s="150">
        <f>G476/B476*100</f>
        <v>75.378396164332045</v>
      </c>
      <c r="I476" s="150">
        <f>B476-G476</f>
        <v>523.80000000000018</v>
      </c>
      <c r="J476" s="559"/>
    </row>
    <row r="477" spans="1:10" x14ac:dyDescent="0.25">
      <c r="A477" s="67" t="s">
        <v>3</v>
      </c>
      <c r="B477" s="150">
        <v>0</v>
      </c>
      <c r="C477" s="149">
        <v>0</v>
      </c>
      <c r="D477" s="150">
        <v>0</v>
      </c>
      <c r="E477" s="150">
        <v>0</v>
      </c>
      <c r="F477" s="150">
        <v>0</v>
      </c>
      <c r="G477" s="150">
        <v>0</v>
      </c>
      <c r="H477" s="150">
        <v>0</v>
      </c>
      <c r="I477" s="150">
        <f>B477-G477</f>
        <v>0</v>
      </c>
      <c r="J477" s="560"/>
    </row>
    <row r="478" spans="1:10" s="29" customFormat="1" x14ac:dyDescent="0.25">
      <c r="A478" s="531" t="s">
        <v>244</v>
      </c>
      <c r="B478" s="532"/>
      <c r="C478" s="532"/>
      <c r="D478" s="532"/>
      <c r="E478" s="532"/>
      <c r="F478" s="532"/>
      <c r="G478" s="532"/>
      <c r="H478" s="532"/>
      <c r="I478" s="532"/>
      <c r="J478" s="533"/>
    </row>
    <row r="479" spans="1:10" x14ac:dyDescent="0.25">
      <c r="A479" s="552" t="s">
        <v>173</v>
      </c>
      <c r="B479" s="553"/>
      <c r="C479" s="553"/>
      <c r="D479" s="553"/>
      <c r="E479" s="553"/>
      <c r="F479" s="553"/>
      <c r="G479" s="553"/>
      <c r="H479" s="553"/>
      <c r="I479" s="553"/>
      <c r="J479" s="554"/>
    </row>
    <row r="480" spans="1:10" x14ac:dyDescent="0.25">
      <c r="A480" s="474" t="s">
        <v>153</v>
      </c>
      <c r="B480" s="475"/>
      <c r="C480" s="475"/>
      <c r="D480" s="475"/>
      <c r="E480" s="475"/>
      <c r="F480" s="475"/>
      <c r="G480" s="475"/>
      <c r="H480" s="475"/>
      <c r="I480" s="475"/>
      <c r="J480" s="490"/>
    </row>
    <row r="481" spans="1:10" s="8" customFormat="1" x14ac:dyDescent="0.25">
      <c r="A481" s="471" t="s">
        <v>102</v>
      </c>
      <c r="B481" s="472"/>
      <c r="C481" s="472"/>
      <c r="D481" s="472"/>
      <c r="E481" s="472"/>
      <c r="F481" s="472"/>
      <c r="G481" s="472"/>
      <c r="H481" s="472"/>
      <c r="I481" s="472"/>
      <c r="J481" s="473"/>
    </row>
    <row r="482" spans="1:10" s="1" customFormat="1" x14ac:dyDescent="0.25">
      <c r="A482" s="476" t="s">
        <v>35</v>
      </c>
      <c r="B482" s="477"/>
      <c r="C482" s="477"/>
      <c r="D482" s="477"/>
      <c r="E482" s="477"/>
      <c r="F482" s="477"/>
      <c r="G482" s="477"/>
      <c r="H482" s="477"/>
      <c r="I482" s="477"/>
      <c r="J482" s="486"/>
    </row>
    <row r="483" spans="1:10" ht="64.5" customHeight="1" x14ac:dyDescent="0.25">
      <c r="A483" s="153" t="s">
        <v>174</v>
      </c>
      <c r="B483" s="149">
        <f>SUM(B484:B487)</f>
        <v>0</v>
      </c>
      <c r="C483" s="149">
        <f>SUM(C484:C487)</f>
        <v>0</v>
      </c>
      <c r="D483" s="149">
        <v>0</v>
      </c>
      <c r="E483" s="149">
        <f>SUM(E484:E487)</f>
        <v>0</v>
      </c>
      <c r="F483" s="149">
        <v>0</v>
      </c>
      <c r="G483" s="149">
        <f>SUM(G484:G487)</f>
        <v>0</v>
      </c>
      <c r="H483" s="149">
        <v>0</v>
      </c>
      <c r="I483" s="149">
        <f>B483-G483</f>
        <v>0</v>
      </c>
      <c r="J483" s="555"/>
    </row>
    <row r="484" spans="1:10" ht="19.5" x14ac:dyDescent="0.25">
      <c r="A484" s="58" t="s">
        <v>0</v>
      </c>
      <c r="B484" s="149">
        <v>0</v>
      </c>
      <c r="C484" s="149">
        <v>0</v>
      </c>
      <c r="D484" s="149">
        <v>0</v>
      </c>
      <c r="E484" s="149">
        <v>0</v>
      </c>
      <c r="F484" s="149">
        <v>0</v>
      </c>
      <c r="G484" s="149">
        <v>0</v>
      </c>
      <c r="H484" s="149">
        <v>0</v>
      </c>
      <c r="I484" s="149">
        <f>B484-G484</f>
        <v>0</v>
      </c>
      <c r="J484" s="556"/>
    </row>
    <row r="485" spans="1:10" ht="19.5" x14ac:dyDescent="0.25">
      <c r="A485" s="58" t="s">
        <v>1</v>
      </c>
      <c r="B485" s="149">
        <v>0</v>
      </c>
      <c r="C485" s="149">
        <v>0</v>
      </c>
      <c r="D485" s="149">
        <v>0</v>
      </c>
      <c r="E485" s="149">
        <v>0</v>
      </c>
      <c r="F485" s="149">
        <v>0</v>
      </c>
      <c r="G485" s="149">
        <v>0</v>
      </c>
      <c r="H485" s="149">
        <v>0</v>
      </c>
      <c r="I485" s="149">
        <f>B485-G485</f>
        <v>0</v>
      </c>
      <c r="J485" s="556"/>
    </row>
    <row r="486" spans="1:10" x14ac:dyDescent="0.25">
      <c r="A486" s="60" t="s">
        <v>2</v>
      </c>
      <c r="B486" s="150">
        <v>0</v>
      </c>
      <c r="C486" s="150">
        <v>0</v>
      </c>
      <c r="D486" s="150">
        <v>0</v>
      </c>
      <c r="E486" s="150">
        <v>0</v>
      </c>
      <c r="F486" s="150">
        <v>0</v>
      </c>
      <c r="G486" s="150">
        <v>0</v>
      </c>
      <c r="H486" s="150">
        <v>0</v>
      </c>
      <c r="I486" s="150">
        <f>B486-G486</f>
        <v>0</v>
      </c>
      <c r="J486" s="556"/>
    </row>
    <row r="487" spans="1:10" x14ac:dyDescent="0.25">
      <c r="A487" s="60" t="s">
        <v>3</v>
      </c>
      <c r="B487" s="150">
        <v>0</v>
      </c>
      <c r="C487" s="150">
        <v>0</v>
      </c>
      <c r="D487" s="150">
        <v>0</v>
      </c>
      <c r="E487" s="150">
        <v>0</v>
      </c>
      <c r="F487" s="150">
        <v>0</v>
      </c>
      <c r="G487" s="150">
        <v>0</v>
      </c>
      <c r="H487" s="150">
        <v>0</v>
      </c>
      <c r="I487" s="150">
        <f>B487-G487</f>
        <v>0</v>
      </c>
      <c r="J487" s="557"/>
    </row>
  </sheetData>
  <mergeCells count="247">
    <mergeCell ref="A480:J480"/>
    <mergeCell ref="A457:J457"/>
    <mergeCell ref="J458:J462"/>
    <mergeCell ref="A481:J481"/>
    <mergeCell ref="A482:J482"/>
    <mergeCell ref="J483:J487"/>
    <mergeCell ref="A471:J471"/>
    <mergeCell ref="A472:J472"/>
    <mergeCell ref="J473:J477"/>
    <mergeCell ref="A478:J478"/>
    <mergeCell ref="A479:J479"/>
    <mergeCell ref="J427:J431"/>
    <mergeCell ref="J432:J436"/>
    <mergeCell ref="A469:J469"/>
    <mergeCell ref="A470:J470"/>
    <mergeCell ref="A439:J439"/>
    <mergeCell ref="J440:J444"/>
    <mergeCell ref="J445:J449"/>
    <mergeCell ref="J450:J454"/>
    <mergeCell ref="A455:J455"/>
    <mergeCell ref="A456:J456"/>
    <mergeCell ref="J463:J467"/>
    <mergeCell ref="A468:J468"/>
    <mergeCell ref="A437:J437"/>
    <mergeCell ref="A438:J438"/>
    <mergeCell ref="A407:J407"/>
    <mergeCell ref="A408:J408"/>
    <mergeCell ref="J409:J413"/>
    <mergeCell ref="J414:J418"/>
    <mergeCell ref="A425:J425"/>
    <mergeCell ref="A426:J426"/>
    <mergeCell ref="J419:J423"/>
    <mergeCell ref="A424:J424"/>
    <mergeCell ref="A397:J397"/>
    <mergeCell ref="A398:J398"/>
    <mergeCell ref="J399:J403"/>
    <mergeCell ref="A404:J404"/>
    <mergeCell ref="A405:J405"/>
    <mergeCell ref="A406:J406"/>
    <mergeCell ref="A395:J395"/>
    <mergeCell ref="A396:J396"/>
    <mergeCell ref="A385:J385"/>
    <mergeCell ref="A386:J386"/>
    <mergeCell ref="A387:J387"/>
    <mergeCell ref="A388:J388"/>
    <mergeCell ref="A373:J373"/>
    <mergeCell ref="A374:J374"/>
    <mergeCell ref="J375:J379"/>
    <mergeCell ref="J380:J384"/>
    <mergeCell ref="A389:J389"/>
    <mergeCell ref="J390:J394"/>
    <mergeCell ref="A371:J371"/>
    <mergeCell ref="A372:J372"/>
    <mergeCell ref="A361:J361"/>
    <mergeCell ref="A362:J362"/>
    <mergeCell ref="A363:J363"/>
    <mergeCell ref="A364:J364"/>
    <mergeCell ref="A353:J353"/>
    <mergeCell ref="A354:J354"/>
    <mergeCell ref="J355:J359"/>
    <mergeCell ref="A360:J360"/>
    <mergeCell ref="J365:J369"/>
    <mergeCell ref="A370:J370"/>
    <mergeCell ref="A351:J351"/>
    <mergeCell ref="A352:J352"/>
    <mergeCell ref="A341:J341"/>
    <mergeCell ref="A342:J342"/>
    <mergeCell ref="A343:J343"/>
    <mergeCell ref="A344:J344"/>
    <mergeCell ref="A333:J333"/>
    <mergeCell ref="A334:J334"/>
    <mergeCell ref="J335:J339"/>
    <mergeCell ref="A340:J340"/>
    <mergeCell ref="J345:J349"/>
    <mergeCell ref="A350:J350"/>
    <mergeCell ref="A331:J331"/>
    <mergeCell ref="A332:J332"/>
    <mergeCell ref="A309:J309"/>
    <mergeCell ref="J310:J314"/>
    <mergeCell ref="J315:J319"/>
    <mergeCell ref="J320:J324"/>
    <mergeCell ref="A305:J305"/>
    <mergeCell ref="A306:J306"/>
    <mergeCell ref="A307:J307"/>
    <mergeCell ref="A308:J308"/>
    <mergeCell ref="J325:J329"/>
    <mergeCell ref="A330:J330"/>
    <mergeCell ref="A299:J299"/>
    <mergeCell ref="J300:J304"/>
    <mergeCell ref="A289:J289"/>
    <mergeCell ref="A290:J290"/>
    <mergeCell ref="A291:J291"/>
    <mergeCell ref="J292:J296"/>
    <mergeCell ref="A281:J281"/>
    <mergeCell ref="A282:J282"/>
    <mergeCell ref="A283:J283"/>
    <mergeCell ref="J284:J288"/>
    <mergeCell ref="A297:J297"/>
    <mergeCell ref="A298:J298"/>
    <mergeCell ref="J271:J275"/>
    <mergeCell ref="J276:J280"/>
    <mergeCell ref="A253:J253"/>
    <mergeCell ref="A254:J254"/>
    <mergeCell ref="A255:J255"/>
    <mergeCell ref="J256:J260"/>
    <mergeCell ref="A245:J245"/>
    <mergeCell ref="J246:J250"/>
    <mergeCell ref="A251:J251"/>
    <mergeCell ref="A252:J252"/>
    <mergeCell ref="J261:J265"/>
    <mergeCell ref="J266:J270"/>
    <mergeCell ref="A243:J243"/>
    <mergeCell ref="A244:J244"/>
    <mergeCell ref="A233:J233"/>
    <mergeCell ref="A234:J234"/>
    <mergeCell ref="A235:J235"/>
    <mergeCell ref="J236:J240"/>
    <mergeCell ref="A225:J225"/>
    <mergeCell ref="J226:J230"/>
    <mergeCell ref="A231:J231"/>
    <mergeCell ref="A232:J232"/>
    <mergeCell ref="A241:J241"/>
    <mergeCell ref="A242:J242"/>
    <mergeCell ref="A223:J223"/>
    <mergeCell ref="A224:J224"/>
    <mergeCell ref="A213:J213"/>
    <mergeCell ref="A214:J214"/>
    <mergeCell ref="A215:J215"/>
    <mergeCell ref="A216:J216"/>
    <mergeCell ref="J197:J201"/>
    <mergeCell ref="J202:J206"/>
    <mergeCell ref="J207:J211"/>
    <mergeCell ref="A212:J212"/>
    <mergeCell ref="J217:J221"/>
    <mergeCell ref="A222:J222"/>
    <mergeCell ref="J187:J191"/>
    <mergeCell ref="J192:J196"/>
    <mergeCell ref="M177:M180"/>
    <mergeCell ref="A182:J182"/>
    <mergeCell ref="A183:J183"/>
    <mergeCell ref="A184:J184"/>
    <mergeCell ref="A176:J176"/>
    <mergeCell ref="J177:J181"/>
    <mergeCell ref="K177:K180"/>
    <mergeCell ref="L177:L180"/>
    <mergeCell ref="A185:J185"/>
    <mergeCell ref="A186:J186"/>
    <mergeCell ref="A174:J174"/>
    <mergeCell ref="A175:J175"/>
    <mergeCell ref="A160:J160"/>
    <mergeCell ref="A161:J161"/>
    <mergeCell ref="J162:J166"/>
    <mergeCell ref="J167:J171"/>
    <mergeCell ref="A152:J152"/>
    <mergeCell ref="J153:J157"/>
    <mergeCell ref="A158:J158"/>
    <mergeCell ref="A159:J159"/>
    <mergeCell ref="A172:J172"/>
    <mergeCell ref="A173:J173"/>
    <mergeCell ref="A146:J146"/>
    <mergeCell ref="J147:J151"/>
    <mergeCell ref="A140:J140"/>
    <mergeCell ref="A141:J141"/>
    <mergeCell ref="A142:J142"/>
    <mergeCell ref="A143:J143"/>
    <mergeCell ref="A132:J132"/>
    <mergeCell ref="A133:J133"/>
    <mergeCell ref="A134:J134"/>
    <mergeCell ref="J135:J139"/>
    <mergeCell ref="A144:J144"/>
    <mergeCell ref="A145:J145"/>
    <mergeCell ref="A125:J125"/>
    <mergeCell ref="J126:J130"/>
    <mergeCell ref="J111:J115"/>
    <mergeCell ref="J116:J120"/>
    <mergeCell ref="A121:J121"/>
    <mergeCell ref="A122:J122"/>
    <mergeCell ref="A104:J104"/>
    <mergeCell ref="J105:J109"/>
    <mergeCell ref="K105:K109"/>
    <mergeCell ref="A110:J110"/>
    <mergeCell ref="A123:J123"/>
    <mergeCell ref="A124:J124"/>
    <mergeCell ref="A102:J102"/>
    <mergeCell ref="A103:J103"/>
    <mergeCell ref="K88:K91"/>
    <mergeCell ref="A93:J93"/>
    <mergeCell ref="A94:J94"/>
    <mergeCell ref="A95:J95"/>
    <mergeCell ref="A85:J85"/>
    <mergeCell ref="A86:J86"/>
    <mergeCell ref="A87:J87"/>
    <mergeCell ref="J88:J92"/>
    <mergeCell ref="J96:J100"/>
    <mergeCell ref="A101:J101"/>
    <mergeCell ref="A83:J83"/>
    <mergeCell ref="A84:J84"/>
    <mergeCell ref="L73:L76"/>
    <mergeCell ref="A78:J78"/>
    <mergeCell ref="A79:J79"/>
    <mergeCell ref="A80:J80"/>
    <mergeCell ref="A71:J71"/>
    <mergeCell ref="A72:J72"/>
    <mergeCell ref="J73:J77"/>
    <mergeCell ref="K73:K76"/>
    <mergeCell ref="A81:J81"/>
    <mergeCell ref="A82:J82"/>
    <mergeCell ref="A69:J69"/>
    <mergeCell ref="A70:J70"/>
    <mergeCell ref="J55:J59"/>
    <mergeCell ref="J60:J64"/>
    <mergeCell ref="A65:J65"/>
    <mergeCell ref="A66:J66"/>
    <mergeCell ref="A46:J46"/>
    <mergeCell ref="A47:J47"/>
    <mergeCell ref="A48:J48"/>
    <mergeCell ref="J49:J53"/>
    <mergeCell ref="A67:J67"/>
    <mergeCell ref="A68:J68"/>
    <mergeCell ref="K37:K41"/>
    <mergeCell ref="K5:K6"/>
    <mergeCell ref="J8:J24"/>
    <mergeCell ref="B11:F11"/>
    <mergeCell ref="H11:I11"/>
    <mergeCell ref="A42:J42"/>
    <mergeCell ref="A43:J43"/>
    <mergeCell ref="A31:J31"/>
    <mergeCell ref="A32:J32"/>
    <mergeCell ref="A33:J33"/>
    <mergeCell ref="A34:J34"/>
    <mergeCell ref="A30:J30"/>
    <mergeCell ref="F5:F6"/>
    <mergeCell ref="G5:G6"/>
    <mergeCell ref="H5:H6"/>
    <mergeCell ref="I5:I6"/>
    <mergeCell ref="A2:J2"/>
    <mergeCell ref="A5:A6"/>
    <mergeCell ref="B5:B6"/>
    <mergeCell ref="C5:C6"/>
    <mergeCell ref="D5:D6"/>
    <mergeCell ref="E5:E6"/>
    <mergeCell ref="J5:J6"/>
    <mergeCell ref="A44:J44"/>
    <mergeCell ref="A45:J45"/>
    <mergeCell ref="A35:J35"/>
    <mergeCell ref="A36:J36"/>
    <mergeCell ref="J37:J41"/>
  </mergeCells>
  <phoneticPr fontId="62" type="noConversion"/>
  <printOptions horizontalCentered="1"/>
  <pageMargins left="0.19685039370078741" right="0.19685039370078741" top="0.39370078740157483" bottom="0.19685039370078741" header="0" footer="0"/>
  <pageSetup paperSize="9" scale="45" fitToHeight="1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6</vt:i4>
      </vt:variant>
    </vt:vector>
  </HeadingPairs>
  <TitlesOfParts>
    <vt:vector size="10" baseType="lpstr">
      <vt:lpstr>на 01.01.2022г.</vt:lpstr>
      <vt:lpstr>123</vt:lpstr>
      <vt:lpstr>ГП за 01.11.2020 (без выравн.)</vt:lpstr>
      <vt:lpstr>ГП за 01.11.2020 (2)</vt:lpstr>
      <vt:lpstr>'123'!Заголовки_для_печати</vt:lpstr>
      <vt:lpstr>'на 01.01.2022г.'!Заголовки_для_печати</vt:lpstr>
      <vt:lpstr>'123'!Область_печати</vt:lpstr>
      <vt:lpstr>'ГП за 01.11.2020 (2)'!Область_печати</vt:lpstr>
      <vt:lpstr>'ГП за 01.11.2020 (без выравн.)'!Область_печати</vt:lpstr>
      <vt:lpstr>'на 01.01.2022г.'!Область_печати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2017-09-26T23:47:36Z</cp:lastPrinted>
  <dcterms:created xsi:type="dcterms:W3CDTF">2006-09-16T00:00:00Z</dcterms:created>
  <dcterms:modified xsi:type="dcterms:W3CDTF">2022-04-12T02:13:36Z</dcterms:modified>
</cp:coreProperties>
</file>