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AB318\Годовой отчет 2024\Пакет\"/>
    </mc:Choice>
  </mc:AlternateContent>
  <bookViews>
    <workbookView xWindow="0" yWindow="0" windowWidth="12360" windowHeight="11040"/>
  </bookViews>
  <sheets>
    <sheet name="Прил № 3 рпр" sheetId="1" r:id="rId1"/>
  </sheets>
  <definedNames>
    <definedName name="_xlnm.Print_Titles" localSheetId="0">'Прил № 3 рпр'!$6:$6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7" i="1"/>
  <c r="F8" i="1"/>
  <c r="E8" i="1" l="1"/>
  <c r="E9" i="1"/>
  <c r="E10" i="1"/>
  <c r="E11" i="1"/>
  <c r="E12" i="1"/>
  <c r="E13" i="1"/>
  <c r="E14" i="1"/>
  <c r="E15" i="1"/>
  <c r="E16" i="1"/>
  <c r="E17" i="1"/>
  <c r="E18" i="1"/>
  <c r="E20" i="1"/>
  <c r="E22" i="1"/>
  <c r="E23" i="1"/>
  <c r="E24" i="1"/>
  <c r="E25" i="1"/>
  <c r="E26" i="1"/>
  <c r="E28" i="1"/>
  <c r="E29" i="1"/>
  <c r="E30" i="1"/>
  <c r="E31" i="1"/>
  <c r="E33" i="1"/>
  <c r="E35" i="1"/>
  <c r="E36" i="1"/>
  <c r="E37" i="1"/>
  <c r="E38" i="1"/>
  <c r="E39" i="1"/>
  <c r="E41" i="1"/>
  <c r="E42" i="1"/>
  <c r="E44" i="1"/>
  <c r="E45" i="1"/>
  <c r="E46" i="1"/>
  <c r="E48" i="1"/>
  <c r="E49" i="1"/>
  <c r="E50" i="1"/>
  <c r="E52" i="1"/>
  <c r="E54" i="1"/>
  <c r="D53" i="1" l="1"/>
  <c r="C53" i="1"/>
  <c r="D51" i="1"/>
  <c r="C51" i="1"/>
  <c r="D47" i="1"/>
  <c r="C47" i="1"/>
  <c r="D43" i="1"/>
  <c r="C43" i="1"/>
  <c r="D40" i="1"/>
  <c r="C40" i="1"/>
  <c r="D34" i="1"/>
  <c r="C34" i="1"/>
  <c r="D32" i="1"/>
  <c r="C32" i="1"/>
  <c r="D27" i="1"/>
  <c r="C27" i="1"/>
  <c r="D21" i="1"/>
  <c r="C21" i="1"/>
  <c r="D19" i="1"/>
  <c r="C19" i="1"/>
  <c r="D7" i="1"/>
  <c r="C7" i="1"/>
  <c r="E51" i="1" l="1"/>
  <c r="E19" i="1"/>
  <c r="E40" i="1"/>
  <c r="E47" i="1"/>
  <c r="E53" i="1"/>
  <c r="E27" i="1"/>
  <c r="E21" i="1"/>
  <c r="E43" i="1"/>
  <c r="E32" i="1"/>
  <c r="E34" i="1"/>
  <c r="E7" i="1"/>
  <c r="D55" i="1"/>
  <c r="C55" i="1"/>
  <c r="C56" i="1" s="1"/>
  <c r="D56" i="1" l="1"/>
  <c r="E55" i="1"/>
</calcChain>
</file>

<file path=xl/sharedStrings.xml><?xml version="1.0" encoding="utf-8"?>
<sst xmlns="http://schemas.openxmlformats.org/spreadsheetml/2006/main" count="107" uniqueCount="107">
  <si>
    <t xml:space="preserve">Приложение № 3
к решению Благовещенской
городской Думы </t>
  </si>
  <si>
    <t>тыс. рублей</t>
  </si>
  <si>
    <t>КБК</t>
  </si>
  <si>
    <t>Наименование показателя</t>
  </si>
  <si>
    <t xml:space="preserve">План </t>
  </si>
  <si>
    <t>Исполнено</t>
  </si>
  <si>
    <t>Процент исполнения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</si>
  <si>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</si>
  <si>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</si>
  <si>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</si>
  <si>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</si>
  <si>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</si>
  <si>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</si>
  <si>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0104     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</si>
  <si>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</si>
  <si>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</si>
  <si>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</si>
  <si>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</si>
  <si>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</si>
  <si>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</si>
  <si>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 xml:space="preserve"> 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</si>
  <si>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</si>
  <si>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</si>
  <si>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</si>
  <si>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</si>
  <si>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</si>
  <si>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</si>
  <si>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</si>
  <si>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</si>
  <si>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</si>
  <si>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</si>
  <si>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</si>
  <si>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</si>
  <si>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</si>
  <si>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</si>
  <si>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</si>
  <si>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</si>
  <si>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0405</t>
  </si>
  <si>
    <t>Сельское хозяйство и рыболовство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</si>
  <si>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</si>
  <si>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</si>
  <si>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</si>
  <si>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</si>
  <si>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</si>
  <si>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</si>
  <si>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</si>
  <si>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</si>
  <si>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</si>
  <si>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</si>
  <si>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</si>
  <si>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</si>
  <si>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</si>
  <si>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</si>
  <si>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</si>
  <si>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</si>
  <si>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</si>
  <si>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 xml:space="preserve">Другие вопросы  в области жилищно-коммунального хозяйства 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</si>
  <si>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</si>
  <si>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</si>
  <si>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</si>
  <si>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</si>
  <si>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</si>
  <si>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</si>
  <si>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</si>
  <si>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</si>
  <si>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</si>
  <si>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</si>
  <si>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</si>
  <si>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</si>
  <si>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</si>
  <si>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</si>
  <si>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</si>
  <si>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</si>
  <si>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</si>
  <si>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</si>
  <si>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 xml:space="preserve">Культура </t>
  </si>
  <si>
    <t>0804</t>
  </si>
  <si>
    <t>Другие вопросы 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</si>
  <si>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</si>
  <si>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</si>
  <si>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</si>
  <si>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</si>
  <si>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</si>
  <si>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</si>
  <si>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</si>
  <si>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 и детства</t>
  </si>
  <si>
    <t>1100</t>
  </si>
  <si>
    <t>Физическая культура и спорт</t>
  </si>
  <si>
    <t>1101</t>
  </si>
  <si>
    <t xml:space="preserve">Физическая культура 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</si>
  <si>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</si>
  <si>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</si>
  <si>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</si>
  <si>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</si>
  <si>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</si>
  <si>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</si>
  <si>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</si>
  <si>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</si>
  <si>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1300</t>
  </si>
  <si>
    <t>Обслуживание 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</si>
  <si>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</si>
  <si>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</si>
  <si>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9800</t>
  </si>
  <si>
    <t>ВСЕГО РАСХОДОВ</t>
  </si>
  <si>
    <t>ПРОФИЦИТ БЮДЖЕТА (со знаком "плюс")
ДЕФИЦИТ БЮДЖЕТА (со знаком "минус")</t>
  </si>
  <si>
    <t xml:space="preserve">Исполнение расходов городского бюджета за 2024 год по разделам и подразделам 
классификации расходов бюджетов </t>
  </si>
  <si>
    <t>Молодежная политика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</si>
</sst>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b/>
      <sz val="12.5"/>
      <name val="Times New Roman"/>
      <family val="1"/>
      <charset val="204"/>
    </font>
    <font>
      <b/>
      <sz val="10"/>
      <name val="Times New Roman"/>
      <family val="1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0" fontId="12" fillId="0" borderId="0"/>
    <xf numFmtId="0" fontId="1" fillId="0" borderId="0"/>
    <xf numFmtId="0" fontId="12" fillId="0" borderId="0"/>
    <xf numFmtId="0" fontId="1" fillId="0" borderId="0"/>
  </cellStyleXfs>
  <cellXfs count="45">
    <xf numFmtId="0" fontId="0" fillId="0" borderId="0" xfId="0"/>
    <xf numFmtId="0" fontId="2" fillId="0" borderId="0" xfId="1"/>
    <xf numFmtId="0" fontId="2" fillId="0" borderId="0" xfId="1" applyAlignment="1">
      <alignment vertical="top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9" fillId="0" borderId="0" xfId="1" applyFont="1"/>
    <xf numFmtId="49" fontId="10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0" fontId="10" fillId="0" borderId="0" xfId="1" applyFont="1"/>
    <xf numFmtId="49" fontId="5" fillId="0" borderId="2" xfId="1" applyNumberFormat="1" applyFont="1" applyBorder="1" applyAlignment="1">
      <alignment horizontal="center" vertical="top" wrapText="1"/>
    </xf>
    <xf numFmtId="0" fontId="5" fillId="0" borderId="2" xfId="1" applyFont="1" applyBorder="1" applyAlignment="1">
      <alignment vertical="top" wrapText="1"/>
    </xf>
    <xf numFmtId="165" fontId="11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165" fontId="9" fillId="0" borderId="0" xfId="1" applyNumberFormat="1" applyFont="1"/>
    <xf numFmtId="49" fontId="9" fillId="0" borderId="2" xfId="1" applyNumberFormat="1" applyFont="1" applyBorder="1" applyAlignment="1">
      <alignment horizontal="center" vertical="top" wrapText="1"/>
    </xf>
    <xf numFmtId="0" fontId="13" fillId="0" borderId="2" xfId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0" fontId="9" fillId="0" borderId="0" xfId="3" applyFont="1" applyAlignment="1">
      <alignment wrapText="1"/>
    </xf>
    <xf numFmtId="49" fontId="14" fillId="0" borderId="2" xfId="1" applyNumberFormat="1" applyFont="1" applyBorder="1" applyAlignment="1">
      <alignment horizontal="center" vertical="top" wrapText="1"/>
    </xf>
    <xf numFmtId="0" fontId="14" fillId="0" borderId="2" xfId="1" applyFont="1" applyBorder="1" applyAlignment="1">
      <alignment vertical="top" wrapText="1"/>
    </xf>
    <xf numFmtId="1" fontId="9" fillId="0" borderId="0" xfId="6" applyNumberFormat="1" applyFont="1" applyAlignment="1">
      <alignment wrapText="1"/>
    </xf>
    <xf numFmtId="0" fontId="14" fillId="0" borderId="0" xfId="1" applyFont="1"/>
    <xf numFmtId="1" fontId="9" fillId="0" borderId="0" xfId="3" applyNumberFormat="1" applyFont="1" applyAlignment="1">
      <alignment vertical="top" wrapText="1"/>
    </xf>
    <xf numFmtId="0" fontId="15" fillId="0" borderId="2" xfId="1" applyFont="1" applyBorder="1" applyAlignment="1">
      <alignment vertical="top" wrapText="1"/>
    </xf>
    <xf numFmtId="49" fontId="5" fillId="0" borderId="2" xfId="1" applyNumberFormat="1" applyFont="1" applyBorder="1" applyAlignment="1">
      <alignment horizontal="left" vertical="top" wrapText="1"/>
    </xf>
    <xf numFmtId="49" fontId="5" fillId="0" borderId="2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top" wrapText="1"/>
    </xf>
    <xf numFmtId="0" fontId="9" fillId="0" borderId="0" xfId="1" applyFont="1" applyAlignment="1">
      <alignment vertical="center"/>
    </xf>
    <xf numFmtId="165" fontId="2" fillId="0" borderId="0" xfId="1" applyNumberFormat="1"/>
    <xf numFmtId="4" fontId="9" fillId="0" borderId="2" xfId="3" applyNumberFormat="1" applyFont="1" applyFill="1" applyBorder="1" applyAlignment="1">
      <alignment horizontal="center" vertical="top"/>
    </xf>
    <xf numFmtId="165" fontId="9" fillId="0" borderId="2" xfId="7" applyNumberFormat="1" applyFont="1" applyFill="1" applyBorder="1" applyAlignment="1">
      <alignment horizontal="center" vertical="top"/>
    </xf>
    <xf numFmtId="164" fontId="9" fillId="0" borderId="2" xfId="1" applyNumberFormat="1" applyFont="1" applyBorder="1" applyAlignment="1">
      <alignment horizontal="center" vertical="top"/>
    </xf>
    <xf numFmtId="165" fontId="9" fillId="0" borderId="2" xfId="1" applyNumberFormat="1" applyFont="1" applyBorder="1" applyAlignment="1">
      <alignment horizontal="center" vertical="top"/>
    </xf>
    <xf numFmtId="165" fontId="9" fillId="0" borderId="2" xfId="1" applyNumberFormat="1" applyFont="1" applyBorder="1" applyAlignment="1">
      <alignment horizontal="center" vertical="top" wrapText="1"/>
    </xf>
    <xf numFmtId="3" fontId="9" fillId="0" borderId="2" xfId="1" applyNumberFormat="1" applyFont="1" applyBorder="1" applyAlignment="1">
      <alignment horizontal="center" vertical="top" wrapText="1"/>
    </xf>
    <xf numFmtId="164" fontId="6" fillId="0" borderId="2" xfId="1" applyNumberFormat="1" applyFont="1" applyBorder="1" applyAlignment="1">
      <alignment horizontal="center" vertical="top"/>
    </xf>
    <xf numFmtId="165" fontId="5" fillId="0" borderId="2" xfId="1" applyNumberFormat="1" applyFont="1" applyBorder="1" applyAlignment="1">
      <alignment horizontal="center" vertical="top" wrapText="1"/>
    </xf>
    <xf numFmtId="165" fontId="11" fillId="0" borderId="2" xfId="1" applyNumberFormat="1" applyFont="1" applyBorder="1" applyAlignment="1">
      <alignment horizontal="center" vertical="top" wrapText="1"/>
    </xf>
    <xf numFmtId="165" fontId="9" fillId="0" borderId="2" xfId="1" applyNumberFormat="1" applyFont="1" applyFill="1" applyBorder="1" applyAlignment="1">
      <alignment horizontal="center" vertical="top"/>
    </xf>
    <xf numFmtId="164" fontId="5" fillId="0" borderId="2" xfId="1" applyNumberFormat="1" applyFont="1" applyBorder="1" applyAlignment="1">
      <alignment horizontal="center" vertical="top"/>
    </xf>
    <xf numFmtId="0" fontId="4" fillId="0" borderId="0" xfId="2" applyFont="1" applyAlignment="1">
      <alignment vertical="top"/>
    </xf>
    <xf numFmtId="0" fontId="17" fillId="0" borderId="0" xfId="1" applyFont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</cellXfs>
  <cellStyles count="8">
    <cellStyle name="Обычный" xfId="0" builtinId="0"/>
    <cellStyle name="Обычный 2" xfId="1"/>
    <cellStyle name="Обычный 3 2" xfId="3"/>
    <cellStyle name="Обычный 4 2" xfId="7"/>
    <cellStyle name="Обычный 4 4" xfId="5"/>
    <cellStyle name="Обычный 5" xfId="6"/>
    <cellStyle name="Обычный 6 3" xfId="4"/>
    <cellStyle name="Обычн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topLeftCell="A16" zoomScale="80" zoomScaleNormal="80" workbookViewId="0">
      <selection activeCell="B39" sqref="B39"/>
    </sheetView>
  </sheetViews>
  <sheetFormatPr defaultColWidth="10.28515625" defaultRowHeight="12.75" x14ac:dyDescent="0.2"/>
  <cols>
    <col min="1" max="1" width="6.28515625" style="1" customWidth="1"/>
    <col min="2" max="2" width="71.85546875" style="2" customWidth="1"/>
    <col min="3" max="3" width="14.7109375" style="1" customWidth="1"/>
    <col min="4" max="4" width="14" style="1" customWidth="1"/>
    <col min="5" max="5" width="11.42578125" style="1" hidden="1" customWidth="1"/>
    <col min="6" max="119" width="10.28515625" style="1"/>
    <col min="120" max="120" width="10.5703125" style="1" customWidth="1"/>
    <col min="121" max="121" width="57.85546875" style="1" customWidth="1"/>
    <col min="122" max="123" width="13.140625" style="1" customWidth="1"/>
    <col min="124" max="124" width="9.28515625" style="1" customWidth="1"/>
    <col min="125" max="131" width="0" style="1" hidden="1" customWidth="1"/>
    <col min="132" max="16384" width="10.28515625" style="1"/>
  </cols>
  <sheetData>
    <row r="1" spans="1:6" ht="47.25" customHeight="1" x14ac:dyDescent="0.2">
      <c r="C1" s="44" t="s">
        <v>0</v>
      </c>
      <c r="D1" s="44"/>
      <c r="E1" s="42"/>
    </row>
    <row r="4" spans="1:6" ht="36.75" customHeight="1" x14ac:dyDescent="0.2">
      <c r="A4" s="43" t="s">
        <v>105</v>
      </c>
      <c r="B4" s="43"/>
      <c r="C4" s="43"/>
      <c r="D4" s="43"/>
      <c r="E4" s="43"/>
    </row>
    <row r="5" spans="1:6" s="6" customFormat="1" ht="15.75" customHeight="1" x14ac:dyDescent="0.25">
      <c r="A5" s="3"/>
      <c r="B5" s="4"/>
      <c r="D5" s="5" t="s">
        <v>1</v>
      </c>
    </row>
    <row r="6" spans="1:6" s="10" customFormat="1" ht="33" customHeight="1" x14ac:dyDescent="0.2">
      <c r="A6" s="7" t="s">
        <v>2</v>
      </c>
      <c r="B6" s="8" t="s">
        <v>3</v>
      </c>
      <c r="C6" s="8" t="s">
        <v>4</v>
      </c>
      <c r="D6" s="8" t="s">
        <v>5</v>
      </c>
      <c r="E6" s="9" t="s">
        <v>6</v>
      </c>
    </row>
    <row r="7" spans="1:6" s="6" customFormat="1" ht="15.75" x14ac:dyDescent="0.25">
      <c r="A7" s="11" t="s">
        <v>7</v>
      </c>
      <c r="B7" s="12" t="s">
        <v>8</v>
      </c>
      <c r="C7" s="13">
        <f t="shared" ref="C7:D7" si="0">SUM(C8:C16)</f>
        <v>1004417.2</v>
      </c>
      <c r="D7" s="13">
        <f t="shared" si="0"/>
        <v>984132.7</v>
      </c>
      <c r="E7" s="14">
        <f t="shared" ref="E7:E55" si="1">SUM(D7/C7*100)</f>
        <v>97.980470664978654</v>
      </c>
      <c r="F7" s="6">
        <f>+D7/C7*100</f>
        <v>97.980470664978654</v>
      </c>
    </row>
    <row r="8" spans="1:6" s="6" customFormat="1" ht="34.5" customHeight="1" x14ac:dyDescent="0.25">
      <c r="A8" s="16" t="s">
        <v>9</v>
      </c>
      <c r="B8" s="17" t="s">
        <v>10</v>
      </c>
      <c r="C8" s="34">
        <v>3829.3</v>
      </c>
      <c r="D8" s="34">
        <v>3722.3</v>
      </c>
      <c r="E8" s="35">
        <f t="shared" si="1"/>
        <v>97.2057556211318</v>
      </c>
      <c r="F8" s="6">
        <f>+D8/C8*100</f>
        <v>97.2057556211318</v>
      </c>
    </row>
    <row r="9" spans="1:6" s="6" customFormat="1" ht="48" customHeight="1" x14ac:dyDescent="0.25">
      <c r="A9" s="16" t="s">
        <v>11</v>
      </c>
      <c r="B9" s="17" t="s">
        <v>12</v>
      </c>
      <c r="C9" s="34">
        <v>46379.299999999996</v>
      </c>
      <c r="D9" s="34">
        <v>41908.299999999996</v>
      </c>
      <c r="E9" s="35">
        <f t="shared" si="1"/>
        <v>90.359923500354682</v>
      </c>
      <c r="F9" s="6">
        <f t="shared" ref="F9:F56" si="2">+D9/C9*100</f>
        <v>90.359923500354682</v>
      </c>
    </row>
    <row r="10" spans="1:6" s="6" customFormat="1" ht="46.5" customHeight="1" x14ac:dyDescent="0.25">
      <c r="A10" s="16" t="s">
        <v>13</v>
      </c>
      <c r="B10" s="17" t="s">
        <v>14</v>
      </c>
      <c r="C10" s="34">
        <v>397415.19999999995</v>
      </c>
      <c r="D10" s="34">
        <v>395385.00000000006</v>
      </c>
      <c r="E10" s="35">
        <f t="shared" si="1"/>
        <v>99.489148880062999</v>
      </c>
      <c r="F10" s="6">
        <f t="shared" si="2"/>
        <v>99.489148880062999</v>
      </c>
    </row>
    <row r="11" spans="1:6" s="6" customFormat="1" ht="15" x14ac:dyDescent="0.25">
      <c r="A11" s="16" t="s">
        <v>15</v>
      </c>
      <c r="B11" s="17" t="s">
        <v>16</v>
      </c>
      <c r="C11" s="34">
        <v>29</v>
      </c>
      <c r="D11" s="34">
        <v>6.6</v>
      </c>
      <c r="E11" s="35">
        <f t="shared" si="1"/>
        <v>22.758620689655171</v>
      </c>
      <c r="F11" s="6">
        <f t="shared" si="2"/>
        <v>22.758620689655171</v>
      </c>
    </row>
    <row r="12" spans="1:6" s="6" customFormat="1" ht="30.75" customHeight="1" x14ac:dyDescent="0.25">
      <c r="A12" s="16" t="s">
        <v>17</v>
      </c>
      <c r="B12" s="17" t="s">
        <v>18</v>
      </c>
      <c r="C12" s="34">
        <v>91574.3</v>
      </c>
      <c r="D12" s="34">
        <v>90776.1</v>
      </c>
      <c r="E12" s="35">
        <f t="shared" si="1"/>
        <v>99.128358065527124</v>
      </c>
      <c r="F12" s="6">
        <f t="shared" si="2"/>
        <v>99.128358065527124</v>
      </c>
    </row>
    <row r="13" spans="1:6" s="6" customFormat="1" ht="15" x14ac:dyDescent="0.25">
      <c r="A13" s="16" t="s">
        <v>19</v>
      </c>
      <c r="B13" s="17" t="s">
        <v>20</v>
      </c>
      <c r="C13" s="34">
        <v>36642.199999999997</v>
      </c>
      <c r="D13" s="34">
        <v>36642.199999999997</v>
      </c>
      <c r="E13" s="35">
        <f t="shared" si="1"/>
        <v>100</v>
      </c>
      <c r="F13" s="6">
        <f t="shared" si="2"/>
        <v>100</v>
      </c>
    </row>
    <row r="14" spans="1:6" s="6" customFormat="1" ht="15" x14ac:dyDescent="0.25">
      <c r="A14" s="16" t="s">
        <v>21</v>
      </c>
      <c r="B14" s="18" t="s">
        <v>22</v>
      </c>
      <c r="C14" s="34">
        <v>10143.1</v>
      </c>
      <c r="D14" s="34">
        <v>0</v>
      </c>
      <c r="E14" s="36">
        <f t="shared" si="1"/>
        <v>0</v>
      </c>
      <c r="F14" s="6">
        <f t="shared" si="2"/>
        <v>0</v>
      </c>
    </row>
    <row r="15" spans="1:6" s="6" customFormat="1" ht="30" x14ac:dyDescent="0.25">
      <c r="A15" s="16" t="s">
        <v>23</v>
      </c>
      <c r="B15" s="18" t="s">
        <v>24</v>
      </c>
      <c r="C15" s="34">
        <v>285</v>
      </c>
      <c r="D15" s="34">
        <v>285</v>
      </c>
      <c r="E15" s="35">
        <f t="shared" si="1"/>
        <v>100</v>
      </c>
      <c r="F15" s="6">
        <f t="shared" si="2"/>
        <v>100</v>
      </c>
    </row>
    <row r="16" spans="1:6" s="6" customFormat="1" ht="15" x14ac:dyDescent="0.25">
      <c r="A16" s="16" t="s">
        <v>25</v>
      </c>
      <c r="B16" s="17" t="s">
        <v>26</v>
      </c>
      <c r="C16" s="34">
        <v>418119.8</v>
      </c>
      <c r="D16" s="34">
        <v>415407.2</v>
      </c>
      <c r="E16" s="35">
        <f t="shared" si="1"/>
        <v>99.351238568467707</v>
      </c>
      <c r="F16" s="6">
        <f t="shared" si="2"/>
        <v>99.351238568467707</v>
      </c>
    </row>
    <row r="17" spans="1:6" s="6" customFormat="1" ht="15.75" hidden="1" x14ac:dyDescent="0.25">
      <c r="A17" s="11" t="s">
        <v>27</v>
      </c>
      <c r="B17" s="12" t="s">
        <v>28</v>
      </c>
      <c r="C17" s="34"/>
      <c r="D17" s="34"/>
      <c r="E17" s="37" t="e">
        <f t="shared" si="1"/>
        <v>#DIV/0!</v>
      </c>
      <c r="F17" s="6" t="e">
        <f t="shared" si="2"/>
        <v>#DIV/0!</v>
      </c>
    </row>
    <row r="18" spans="1:6" s="6" customFormat="1" ht="15" hidden="1" x14ac:dyDescent="0.25">
      <c r="A18" s="16" t="s">
        <v>29</v>
      </c>
      <c r="B18" s="18" t="s">
        <v>30</v>
      </c>
      <c r="C18" s="34"/>
      <c r="D18" s="34"/>
      <c r="E18" s="33" t="e">
        <f t="shared" si="1"/>
        <v>#DIV/0!</v>
      </c>
      <c r="F18" s="6" t="e">
        <f t="shared" si="2"/>
        <v>#DIV/0!</v>
      </c>
    </row>
    <row r="19" spans="1:6" s="6" customFormat="1" ht="17.25" customHeight="1" x14ac:dyDescent="0.25">
      <c r="A19" s="11" t="s">
        <v>31</v>
      </c>
      <c r="B19" s="12" t="s">
        <v>32</v>
      </c>
      <c r="C19" s="38">
        <f t="shared" ref="C19:D19" si="3">C20</f>
        <v>185476.4</v>
      </c>
      <c r="D19" s="38">
        <f t="shared" si="3"/>
        <v>183357.1</v>
      </c>
      <c r="E19" s="37">
        <f t="shared" si="1"/>
        <v>98.857374846611222</v>
      </c>
      <c r="F19" s="6">
        <f t="shared" si="2"/>
        <v>98.857374846611222</v>
      </c>
    </row>
    <row r="20" spans="1:6" s="6" customFormat="1" ht="30" customHeight="1" x14ac:dyDescent="0.25">
      <c r="A20" s="16" t="s">
        <v>33</v>
      </c>
      <c r="B20" s="19" t="s">
        <v>34</v>
      </c>
      <c r="C20" s="34">
        <v>185476.4</v>
      </c>
      <c r="D20" s="34">
        <v>183357.1</v>
      </c>
      <c r="E20" s="33">
        <f t="shared" si="1"/>
        <v>98.857374846611222</v>
      </c>
      <c r="F20" s="6">
        <f t="shared" si="2"/>
        <v>98.857374846611222</v>
      </c>
    </row>
    <row r="21" spans="1:6" s="6" customFormat="1" ht="15.75" x14ac:dyDescent="0.25">
      <c r="A21" s="11" t="s">
        <v>35</v>
      </c>
      <c r="B21" s="12" t="s">
        <v>36</v>
      </c>
      <c r="C21" s="38">
        <f t="shared" ref="C21:D21" si="4">SUM(C24+C26+C23+C25+C22)</f>
        <v>3508045.4000000004</v>
      </c>
      <c r="D21" s="38">
        <f t="shared" si="4"/>
        <v>3215213.5</v>
      </c>
      <c r="E21" s="37">
        <f t="shared" si="1"/>
        <v>91.652562421227486</v>
      </c>
      <c r="F21" s="6">
        <f t="shared" si="2"/>
        <v>91.652562421227486</v>
      </c>
    </row>
    <row r="22" spans="1:6" s="6" customFormat="1" ht="15.75" x14ac:dyDescent="0.25">
      <c r="A22" s="20" t="s">
        <v>37</v>
      </c>
      <c r="B22" s="21" t="s">
        <v>38</v>
      </c>
      <c r="C22" s="31">
        <v>16366.5</v>
      </c>
      <c r="D22" s="31">
        <v>15943.2</v>
      </c>
      <c r="E22" s="33">
        <f t="shared" si="1"/>
        <v>97.413619283292093</v>
      </c>
      <c r="F22" s="6">
        <f t="shared" si="2"/>
        <v>97.413619283292093</v>
      </c>
    </row>
    <row r="23" spans="1:6" s="6" customFormat="1" ht="15" x14ac:dyDescent="0.25">
      <c r="A23" s="16" t="s">
        <v>39</v>
      </c>
      <c r="B23" s="18" t="s">
        <v>40</v>
      </c>
      <c r="C23" s="32">
        <v>24038.5</v>
      </c>
      <c r="D23" s="32">
        <v>24011.3</v>
      </c>
      <c r="E23" s="33">
        <f t="shared" si="1"/>
        <v>99.886848181042907</v>
      </c>
      <c r="F23" s="6">
        <f t="shared" si="2"/>
        <v>99.886848181042907</v>
      </c>
    </row>
    <row r="24" spans="1:6" s="6" customFormat="1" ht="15" x14ac:dyDescent="0.25">
      <c r="A24" s="16" t="s">
        <v>41</v>
      </c>
      <c r="B24" s="18" t="s">
        <v>42</v>
      </c>
      <c r="C24" s="32">
        <v>369620.1</v>
      </c>
      <c r="D24" s="32">
        <v>361920.19999999995</v>
      </c>
      <c r="E24" s="33">
        <f t="shared" si="1"/>
        <v>97.916807013471399</v>
      </c>
      <c r="F24" s="6">
        <f t="shared" si="2"/>
        <v>97.916807013471399</v>
      </c>
    </row>
    <row r="25" spans="1:6" s="6" customFormat="1" ht="15" x14ac:dyDescent="0.25">
      <c r="A25" s="16" t="s">
        <v>43</v>
      </c>
      <c r="B25" s="22" t="s">
        <v>44</v>
      </c>
      <c r="C25" s="32">
        <v>1686326.2</v>
      </c>
      <c r="D25" s="32">
        <v>1401644.7</v>
      </c>
      <c r="E25" s="33">
        <f t="shared" si="1"/>
        <v>83.118242484757701</v>
      </c>
      <c r="F25" s="6">
        <f t="shared" si="2"/>
        <v>83.118242484757701</v>
      </c>
    </row>
    <row r="26" spans="1:6" s="6" customFormat="1" ht="15" x14ac:dyDescent="0.25">
      <c r="A26" s="16" t="s">
        <v>45</v>
      </c>
      <c r="B26" s="17" t="s">
        <v>46</v>
      </c>
      <c r="C26" s="32">
        <v>1411694.1</v>
      </c>
      <c r="D26" s="32">
        <v>1411694.1</v>
      </c>
      <c r="E26" s="33">
        <f t="shared" si="1"/>
        <v>100</v>
      </c>
      <c r="F26" s="6">
        <f t="shared" si="2"/>
        <v>100</v>
      </c>
    </row>
    <row r="27" spans="1:6" s="6" customFormat="1" ht="15.75" x14ac:dyDescent="0.25">
      <c r="A27" s="11" t="s">
        <v>47</v>
      </c>
      <c r="B27" s="12" t="s">
        <v>48</v>
      </c>
      <c r="C27" s="39">
        <f t="shared" ref="C27:D27" si="5">SUM(C28+C29+C31+C30)</f>
        <v>5222346.7</v>
      </c>
      <c r="D27" s="39">
        <f t="shared" si="5"/>
        <v>4871078.8999999994</v>
      </c>
      <c r="E27" s="37">
        <f t="shared" si="1"/>
        <v>93.273755647054216</v>
      </c>
      <c r="F27" s="6">
        <f t="shared" si="2"/>
        <v>93.273755647054216</v>
      </c>
    </row>
    <row r="28" spans="1:6" s="6" customFormat="1" ht="15" x14ac:dyDescent="0.25">
      <c r="A28" s="16" t="s">
        <v>49</v>
      </c>
      <c r="B28" s="18" t="s">
        <v>50</v>
      </c>
      <c r="C28" s="34">
        <v>123660.29999999999</v>
      </c>
      <c r="D28" s="34">
        <v>111698.40000000001</v>
      </c>
      <c r="E28" s="33">
        <f t="shared" si="1"/>
        <v>90.326806582225686</v>
      </c>
      <c r="F28" s="6">
        <f t="shared" si="2"/>
        <v>90.326806582225686</v>
      </c>
    </row>
    <row r="29" spans="1:6" s="6" customFormat="1" ht="15" x14ac:dyDescent="0.25">
      <c r="A29" s="16" t="s">
        <v>51</v>
      </c>
      <c r="B29" s="18" t="s">
        <v>52</v>
      </c>
      <c r="C29" s="34">
        <v>3747229.2</v>
      </c>
      <c r="D29" s="34">
        <v>3583124.9</v>
      </c>
      <c r="E29" s="33">
        <f t="shared" si="1"/>
        <v>95.620649518849802</v>
      </c>
      <c r="F29" s="6">
        <f t="shared" si="2"/>
        <v>95.620649518849802</v>
      </c>
    </row>
    <row r="30" spans="1:6" s="6" customFormat="1" ht="15" x14ac:dyDescent="0.25">
      <c r="A30" s="16" t="s">
        <v>53</v>
      </c>
      <c r="B30" s="18" t="s">
        <v>54</v>
      </c>
      <c r="C30" s="34">
        <v>1160618.9000000004</v>
      </c>
      <c r="D30" s="34">
        <v>985963.09999999986</v>
      </c>
      <c r="E30" s="33">
        <f t="shared" si="1"/>
        <v>84.951494413885513</v>
      </c>
      <c r="F30" s="6">
        <f t="shared" si="2"/>
        <v>84.951494413885513</v>
      </c>
    </row>
    <row r="31" spans="1:6" s="6" customFormat="1" ht="15.75" customHeight="1" x14ac:dyDescent="0.25">
      <c r="A31" s="16" t="s">
        <v>55</v>
      </c>
      <c r="B31" s="18" t="s">
        <v>56</v>
      </c>
      <c r="C31" s="34">
        <v>190838.3</v>
      </c>
      <c r="D31" s="34">
        <v>190292.5</v>
      </c>
      <c r="E31" s="33">
        <f t="shared" si="1"/>
        <v>99.713998709902569</v>
      </c>
      <c r="F31" s="6">
        <f t="shared" si="2"/>
        <v>99.713998709902569</v>
      </c>
    </row>
    <row r="32" spans="1:6" s="6" customFormat="1" ht="15.75" customHeight="1" x14ac:dyDescent="0.25">
      <c r="A32" s="11" t="s">
        <v>57</v>
      </c>
      <c r="B32" s="12" t="s">
        <v>58</v>
      </c>
      <c r="C32" s="39">
        <f t="shared" ref="C32:D32" si="6">C33</f>
        <v>20879.2</v>
      </c>
      <c r="D32" s="39">
        <f t="shared" si="6"/>
        <v>18205.100000000002</v>
      </c>
      <c r="E32" s="37">
        <f t="shared" si="1"/>
        <v>87.192516954672612</v>
      </c>
      <c r="F32" s="6">
        <f t="shared" si="2"/>
        <v>87.192516954672612</v>
      </c>
    </row>
    <row r="33" spans="1:6" s="6" customFormat="1" ht="15.75" customHeight="1" x14ac:dyDescent="0.25">
      <c r="A33" s="16" t="s">
        <v>59</v>
      </c>
      <c r="B33" s="18" t="s">
        <v>60</v>
      </c>
      <c r="C33" s="34">
        <v>20879.2</v>
      </c>
      <c r="D33" s="34">
        <v>18205.100000000002</v>
      </c>
      <c r="E33" s="33">
        <f t="shared" si="1"/>
        <v>87.192516954672612</v>
      </c>
      <c r="F33" s="6">
        <f t="shared" si="2"/>
        <v>87.192516954672612</v>
      </c>
    </row>
    <row r="34" spans="1:6" s="6" customFormat="1" ht="15.75" x14ac:dyDescent="0.25">
      <c r="A34" s="11" t="s">
        <v>61</v>
      </c>
      <c r="B34" s="12" t="s">
        <v>62</v>
      </c>
      <c r="C34" s="38">
        <f t="shared" ref="C34:D34" si="7">SUM(C35+C36+C38+C39)+C37</f>
        <v>5749978.5999999996</v>
      </c>
      <c r="D34" s="38">
        <f t="shared" si="7"/>
        <v>5697501.5999999996</v>
      </c>
      <c r="E34" s="37">
        <f t="shared" si="1"/>
        <v>99.087353125105551</v>
      </c>
      <c r="F34" s="6">
        <f t="shared" si="2"/>
        <v>99.087353125105551</v>
      </c>
    </row>
    <row r="35" spans="1:6" s="6" customFormat="1" ht="15" x14ac:dyDescent="0.25">
      <c r="A35" s="16" t="s">
        <v>63</v>
      </c>
      <c r="B35" s="18" t="s">
        <v>64</v>
      </c>
      <c r="C35" s="34">
        <v>1913483.7</v>
      </c>
      <c r="D35" s="34">
        <v>1910219.4</v>
      </c>
      <c r="E35" s="33">
        <f t="shared" si="1"/>
        <v>99.829405392896732</v>
      </c>
      <c r="F35" s="6">
        <f t="shared" si="2"/>
        <v>99.829405392896732</v>
      </c>
    </row>
    <row r="36" spans="1:6" s="6" customFormat="1" ht="15" x14ac:dyDescent="0.25">
      <c r="A36" s="16" t="s">
        <v>65</v>
      </c>
      <c r="B36" s="18" t="s">
        <v>66</v>
      </c>
      <c r="C36" s="34">
        <v>3171018.5999999996</v>
      </c>
      <c r="D36" s="34">
        <v>3124904.1</v>
      </c>
      <c r="E36" s="33">
        <f t="shared" si="1"/>
        <v>98.545751198053537</v>
      </c>
      <c r="F36" s="6">
        <f t="shared" si="2"/>
        <v>98.545751198053537</v>
      </c>
    </row>
    <row r="37" spans="1:6" s="6" customFormat="1" ht="15" x14ac:dyDescent="0.25">
      <c r="A37" s="16" t="s">
        <v>67</v>
      </c>
      <c r="B37" s="18" t="s">
        <v>68</v>
      </c>
      <c r="C37" s="34">
        <v>424485.70000000007</v>
      </c>
      <c r="D37" s="34">
        <v>421717.9</v>
      </c>
      <c r="E37" s="33">
        <f t="shared" si="1"/>
        <v>99.347963900786283</v>
      </c>
      <c r="F37" s="6">
        <f t="shared" si="2"/>
        <v>99.347963900786283</v>
      </c>
    </row>
    <row r="38" spans="1:6" s="6" customFormat="1" ht="15" x14ac:dyDescent="0.25">
      <c r="A38" s="16" t="s">
        <v>69</v>
      </c>
      <c r="B38" s="18" t="s">
        <v>106</v>
      </c>
      <c r="C38" s="34">
        <v>37818.600000000006</v>
      </c>
      <c r="D38" s="34">
        <v>37818.600000000006</v>
      </c>
      <c r="E38" s="33">
        <f t="shared" si="1"/>
        <v>100</v>
      </c>
      <c r="F38" s="6">
        <f t="shared" si="2"/>
        <v>100</v>
      </c>
    </row>
    <row r="39" spans="1:6" s="6" customFormat="1" ht="15" x14ac:dyDescent="0.25">
      <c r="A39" s="16" t="s">
        <v>70</v>
      </c>
      <c r="B39" s="18" t="s">
        <v>71</v>
      </c>
      <c r="C39" s="34">
        <v>203172</v>
      </c>
      <c r="D39" s="34">
        <v>202841.59999999998</v>
      </c>
      <c r="E39" s="33">
        <f t="shared" si="1"/>
        <v>99.837379166420561</v>
      </c>
      <c r="F39" s="6">
        <f t="shared" si="2"/>
        <v>99.837379166420561</v>
      </c>
    </row>
    <row r="40" spans="1:6" s="6" customFormat="1" ht="15.75" x14ac:dyDescent="0.25">
      <c r="A40" s="11" t="s">
        <v>72</v>
      </c>
      <c r="B40" s="12" t="s">
        <v>73</v>
      </c>
      <c r="C40" s="39">
        <f t="shared" ref="C40:D40" si="8">SUM(C41+C42)</f>
        <v>491430.9</v>
      </c>
      <c r="D40" s="39">
        <f t="shared" si="8"/>
        <v>488956.10000000003</v>
      </c>
      <c r="E40" s="37">
        <f t="shared" si="1"/>
        <v>99.496409362944007</v>
      </c>
      <c r="F40" s="6">
        <f t="shared" si="2"/>
        <v>99.496409362944007</v>
      </c>
    </row>
    <row r="41" spans="1:6" s="23" customFormat="1" ht="15.75" x14ac:dyDescent="0.25">
      <c r="A41" s="16" t="s">
        <v>74</v>
      </c>
      <c r="B41" s="18" t="s">
        <v>75</v>
      </c>
      <c r="C41" s="34">
        <v>388249.4</v>
      </c>
      <c r="D41" s="34">
        <v>385776.30000000005</v>
      </c>
      <c r="E41" s="33">
        <f t="shared" si="1"/>
        <v>99.363012537817198</v>
      </c>
      <c r="F41" s="6">
        <f t="shared" si="2"/>
        <v>99.363012537817198</v>
      </c>
    </row>
    <row r="42" spans="1:6" s="6" customFormat="1" ht="15.75" customHeight="1" x14ac:dyDescent="0.25">
      <c r="A42" s="16" t="s">
        <v>76</v>
      </c>
      <c r="B42" s="18" t="s">
        <v>77</v>
      </c>
      <c r="C42" s="34">
        <v>103181.5</v>
      </c>
      <c r="D42" s="34">
        <v>103179.79999999999</v>
      </c>
      <c r="E42" s="33">
        <f t="shared" si="1"/>
        <v>99.998352417826837</v>
      </c>
      <c r="F42" s="6">
        <f t="shared" si="2"/>
        <v>99.998352417826837</v>
      </c>
    </row>
    <row r="43" spans="1:6" s="6" customFormat="1" ht="15.75" x14ac:dyDescent="0.25">
      <c r="A43" s="11" t="s">
        <v>78</v>
      </c>
      <c r="B43" s="12" t="s">
        <v>79</v>
      </c>
      <c r="C43" s="39">
        <f t="shared" ref="C43:D43" si="9">SUM(C44+C45+C46)</f>
        <v>346266.79999999993</v>
      </c>
      <c r="D43" s="39">
        <f t="shared" si="9"/>
        <v>311297.09999999998</v>
      </c>
      <c r="E43" s="37">
        <f t="shared" si="1"/>
        <v>89.900937658476082</v>
      </c>
      <c r="F43" s="6">
        <f t="shared" si="2"/>
        <v>89.900937658476082</v>
      </c>
    </row>
    <row r="44" spans="1:6" s="23" customFormat="1" ht="15.75" x14ac:dyDescent="0.25">
      <c r="A44" s="16" t="s">
        <v>80</v>
      </c>
      <c r="B44" s="17" t="s">
        <v>81</v>
      </c>
      <c r="C44" s="34">
        <v>11617.9</v>
      </c>
      <c r="D44" s="34">
        <v>11617.9</v>
      </c>
      <c r="E44" s="33">
        <f t="shared" si="1"/>
        <v>100</v>
      </c>
      <c r="F44" s="6">
        <f t="shared" si="2"/>
        <v>100</v>
      </c>
    </row>
    <row r="45" spans="1:6" s="6" customFormat="1" ht="15" x14ac:dyDescent="0.25">
      <c r="A45" s="16" t="s">
        <v>82</v>
      </c>
      <c r="B45" s="17" t="s">
        <v>83</v>
      </c>
      <c r="C45" s="34">
        <v>40007.699999999997</v>
      </c>
      <c r="D45" s="34">
        <v>30418.2</v>
      </c>
      <c r="E45" s="33">
        <f t="shared" si="1"/>
        <v>76.030864058668712</v>
      </c>
      <c r="F45" s="6">
        <f t="shared" si="2"/>
        <v>76.030864058668712</v>
      </c>
    </row>
    <row r="46" spans="1:6" s="6" customFormat="1" ht="15" x14ac:dyDescent="0.25">
      <c r="A46" s="16" t="s">
        <v>84</v>
      </c>
      <c r="B46" s="17" t="s">
        <v>85</v>
      </c>
      <c r="C46" s="34">
        <v>294641.19999999995</v>
      </c>
      <c r="D46" s="40">
        <v>269261</v>
      </c>
      <c r="E46" s="33">
        <f t="shared" si="1"/>
        <v>91.386065492538066</v>
      </c>
      <c r="F46" s="6">
        <f t="shared" si="2"/>
        <v>91.386065492538066</v>
      </c>
    </row>
    <row r="47" spans="1:6" s="6" customFormat="1" ht="15.75" x14ac:dyDescent="0.25">
      <c r="A47" s="11" t="s">
        <v>86</v>
      </c>
      <c r="B47" s="12" t="s">
        <v>87</v>
      </c>
      <c r="C47" s="38">
        <f t="shared" ref="C47:D47" si="10">SUM(C48+C49+C50)</f>
        <v>272332.40000000002</v>
      </c>
      <c r="D47" s="38">
        <f t="shared" si="10"/>
        <v>266214.3</v>
      </c>
      <c r="E47" s="41">
        <f t="shared" si="1"/>
        <v>97.753443953051473</v>
      </c>
      <c r="F47" s="6">
        <f t="shared" si="2"/>
        <v>97.753443953051473</v>
      </c>
    </row>
    <row r="48" spans="1:6" s="6" customFormat="1" ht="15" x14ac:dyDescent="0.25">
      <c r="A48" s="16" t="s">
        <v>88</v>
      </c>
      <c r="B48" s="17" t="s">
        <v>89</v>
      </c>
      <c r="C48" s="34">
        <v>51151.6</v>
      </c>
      <c r="D48" s="34">
        <v>51151.6</v>
      </c>
      <c r="E48" s="33">
        <f t="shared" si="1"/>
        <v>100</v>
      </c>
      <c r="F48" s="6">
        <f t="shared" si="2"/>
        <v>100</v>
      </c>
    </row>
    <row r="49" spans="1:6" s="6" customFormat="1" ht="15" x14ac:dyDescent="0.25">
      <c r="A49" s="16" t="s">
        <v>90</v>
      </c>
      <c r="B49" s="17" t="s">
        <v>91</v>
      </c>
      <c r="C49" s="34">
        <v>13846.199999999999</v>
      </c>
      <c r="D49" s="34">
        <v>13281.599999999999</v>
      </c>
      <c r="E49" s="33">
        <f t="shared" si="1"/>
        <v>95.922346925510254</v>
      </c>
      <c r="F49" s="6">
        <f t="shared" si="2"/>
        <v>95.922346925510254</v>
      </c>
    </row>
    <row r="50" spans="1:6" s="6" customFormat="1" ht="15" x14ac:dyDescent="0.25">
      <c r="A50" s="16" t="s">
        <v>92</v>
      </c>
      <c r="B50" s="24" t="s">
        <v>93</v>
      </c>
      <c r="C50" s="34">
        <v>207334.6</v>
      </c>
      <c r="D50" s="34">
        <v>201781.1</v>
      </c>
      <c r="E50" s="33">
        <f t="shared" si="1"/>
        <v>97.321479386460339</v>
      </c>
      <c r="F50" s="6">
        <f t="shared" si="2"/>
        <v>97.321479386460339</v>
      </c>
    </row>
    <row r="51" spans="1:6" s="6" customFormat="1" ht="15.75" x14ac:dyDescent="0.25">
      <c r="A51" s="11" t="s">
        <v>94</v>
      </c>
      <c r="B51" s="12" t="s">
        <v>95</v>
      </c>
      <c r="C51" s="38">
        <f t="shared" ref="C51:D51" si="11">SUM(C52)</f>
        <v>33471.699999999997</v>
      </c>
      <c r="D51" s="38">
        <f t="shared" si="11"/>
        <v>33471.699999999997</v>
      </c>
      <c r="E51" s="41">
        <f t="shared" si="1"/>
        <v>100</v>
      </c>
      <c r="F51" s="6">
        <f t="shared" si="2"/>
        <v>100</v>
      </c>
    </row>
    <row r="52" spans="1:6" s="6" customFormat="1" ht="15" x14ac:dyDescent="0.25">
      <c r="A52" s="16" t="s">
        <v>96</v>
      </c>
      <c r="B52" s="17" t="s">
        <v>97</v>
      </c>
      <c r="C52" s="34">
        <v>33471.699999999997</v>
      </c>
      <c r="D52" s="34">
        <v>33471.699999999997</v>
      </c>
      <c r="E52" s="33">
        <f t="shared" si="1"/>
        <v>100</v>
      </c>
      <c r="F52" s="6">
        <f t="shared" si="2"/>
        <v>100</v>
      </c>
    </row>
    <row r="53" spans="1:6" s="6" customFormat="1" ht="19.5" customHeight="1" x14ac:dyDescent="0.25">
      <c r="A53" s="11" t="s">
        <v>98</v>
      </c>
      <c r="B53" s="25" t="s">
        <v>99</v>
      </c>
      <c r="C53" s="38">
        <f t="shared" ref="C53:D53" si="12">SUM(C54)</f>
        <v>40057</v>
      </c>
      <c r="D53" s="38">
        <f t="shared" si="12"/>
        <v>30819.3</v>
      </c>
      <c r="E53" s="41">
        <f t="shared" si="1"/>
        <v>76.938612477219962</v>
      </c>
      <c r="F53" s="6">
        <f t="shared" si="2"/>
        <v>76.938612477219962</v>
      </c>
    </row>
    <row r="54" spans="1:6" s="6" customFormat="1" ht="18" customHeight="1" x14ac:dyDescent="0.25">
      <c r="A54" s="16" t="s">
        <v>100</v>
      </c>
      <c r="B54" s="17" t="s">
        <v>101</v>
      </c>
      <c r="C54" s="34">
        <v>40057</v>
      </c>
      <c r="D54" s="34">
        <v>30819.3</v>
      </c>
      <c r="E54" s="33">
        <f t="shared" si="1"/>
        <v>76.938612477219962</v>
      </c>
      <c r="F54" s="6">
        <f t="shared" si="2"/>
        <v>76.938612477219962</v>
      </c>
    </row>
    <row r="55" spans="1:6" s="6" customFormat="1" ht="19.5" customHeight="1" x14ac:dyDescent="0.25">
      <c r="A55" s="11" t="s">
        <v>102</v>
      </c>
      <c r="B55" s="26" t="s">
        <v>103</v>
      </c>
      <c r="C55" s="38">
        <f t="shared" ref="C55:D55" si="13">SUM(C7+C17+C19+C21+C27+C34+C40+C43+C47+C51+C53)+C32</f>
        <v>16874702.299999997</v>
      </c>
      <c r="D55" s="38">
        <f t="shared" si="13"/>
        <v>16100247.399999999</v>
      </c>
      <c r="E55" s="37">
        <f t="shared" si="1"/>
        <v>95.410556665050038</v>
      </c>
      <c r="F55" s="6">
        <f t="shared" si="2"/>
        <v>95.410556665050038</v>
      </c>
    </row>
    <row r="56" spans="1:6" s="6" customFormat="1" ht="25.5" x14ac:dyDescent="0.25">
      <c r="A56" s="27"/>
      <c r="B56" s="28" t="s">
        <v>104</v>
      </c>
      <c r="C56" s="38">
        <f>C65-C55</f>
        <v>-581888.89999999851</v>
      </c>
      <c r="D56" s="38">
        <f>D65-D55</f>
        <v>17143.400000002235</v>
      </c>
      <c r="E56" s="33"/>
      <c r="F56" s="6">
        <f t="shared" si="2"/>
        <v>-2.9461637779999377</v>
      </c>
    </row>
    <row r="57" spans="1:6" s="23" customFormat="1" ht="15.75" x14ac:dyDescent="0.25">
      <c r="A57" s="29"/>
      <c r="B57" s="29"/>
      <c r="C57" s="15"/>
      <c r="D57" s="15"/>
      <c r="E57" s="15"/>
    </row>
    <row r="58" spans="1:6" x14ac:dyDescent="0.2">
      <c r="B58" s="1"/>
      <c r="C58" s="30"/>
    </row>
    <row r="59" spans="1:6" x14ac:dyDescent="0.2">
      <c r="B59" s="1"/>
      <c r="C59" s="30"/>
    </row>
    <row r="60" spans="1:6" x14ac:dyDescent="0.2">
      <c r="B60" s="1"/>
    </row>
    <row r="61" spans="1:6" x14ac:dyDescent="0.2">
      <c r="B61" s="1"/>
    </row>
    <row r="62" spans="1:6" x14ac:dyDescent="0.2">
      <c r="B62" s="1"/>
      <c r="C62" s="30"/>
      <c r="D62" s="30"/>
    </row>
    <row r="63" spans="1:6" x14ac:dyDescent="0.2">
      <c r="B63" s="1"/>
    </row>
    <row r="64" spans="1:6" x14ac:dyDescent="0.2">
      <c r="B64" s="1"/>
    </row>
    <row r="65" spans="2:5" hidden="1" x14ac:dyDescent="0.2">
      <c r="B65" s="1"/>
      <c r="C65" s="30">
        <v>16292813.399999999</v>
      </c>
      <c r="D65" s="1">
        <v>16117390.800000001</v>
      </c>
    </row>
    <row r="66" spans="2:5" x14ac:dyDescent="0.2">
      <c r="B66" s="1"/>
      <c r="C66" s="30"/>
      <c r="D66" s="30"/>
      <c r="E66" s="30"/>
    </row>
    <row r="67" spans="2:5" x14ac:dyDescent="0.2">
      <c r="B67" s="1"/>
    </row>
    <row r="68" spans="2:5" x14ac:dyDescent="0.2">
      <c r="B68" s="1"/>
    </row>
    <row r="69" spans="2:5" x14ac:dyDescent="0.2">
      <c r="B69" s="1"/>
    </row>
    <row r="70" spans="2:5" x14ac:dyDescent="0.2">
      <c r="B70" s="1"/>
    </row>
    <row r="71" spans="2:5" x14ac:dyDescent="0.2">
      <c r="B71" s="1"/>
    </row>
    <row r="72" spans="2:5" x14ac:dyDescent="0.2">
      <c r="B72" s="1"/>
    </row>
    <row r="73" spans="2:5" x14ac:dyDescent="0.2">
      <c r="B73" s="1"/>
    </row>
    <row r="74" spans="2:5" x14ac:dyDescent="0.2">
      <c r="B74" s="1"/>
    </row>
    <row r="75" spans="2:5" x14ac:dyDescent="0.2">
      <c r="B75" s="1"/>
    </row>
    <row r="76" spans="2:5" x14ac:dyDescent="0.2">
      <c r="B76" s="1"/>
    </row>
    <row r="77" spans="2:5" x14ac:dyDescent="0.2">
      <c r="B77" s="1"/>
    </row>
    <row r="78" spans="2:5" x14ac:dyDescent="0.2">
      <c r="B78" s="1"/>
    </row>
    <row r="79" spans="2:5" x14ac:dyDescent="0.2">
      <c r="B79" s="1"/>
    </row>
    <row r="80" spans="2:5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</sheetData>
  <mergeCells count="2">
    <mergeCell ref="A4:E4"/>
    <mergeCell ref="C1:D1"/>
  </mergeCells>
  <pageMargins left="0.78740157480314965" right="7.874015748031496E-2" top="0.35433070866141736" bottom="0.19685039370078741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№ 3 рпр</vt:lpstr>
      <vt:lpstr>'Прил № 3 рпр'!Заголовки_для_печати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Захаревич Елена</dc:creator>
  <cp:lastModifiedBy>Ярина Анна</cp:lastModifiedBy>
  <cp:lastPrinted>2025-04-18T00:26:56Z</cp:lastPrinted>
  <dcterms:created xsi:type="dcterms:W3CDTF">2024-04-19T03:52:59Z</dcterms:created>
  <dcterms:modified xsi:type="dcterms:W3CDTF">2025-04-23T02:10:11Z</dcterms:modified>
</cp:coreProperties>
</file>