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120" windowWidth="23250" windowHeight="13050" firstSheet="1" activeTab="1"/>
  </bookViews>
  <sheets>
    <sheet name="Показатели (2)" sheetId="3" state="hidden" r:id="rId1"/>
    <sheet name="Показатели" sheetId="2" r:id="rId2"/>
  </sheets>
  <definedNames>
    <definedName name="_xlnm.Print_Area" localSheetId="1">Показатели!$A$1:$Q$138</definedName>
    <definedName name="_xlnm.Print_Area" localSheetId="0">'Показатели (2)'!$A$1:$Q$119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8" i="2" l="1"/>
  <c r="O14" i="2" l="1"/>
  <c r="N14" i="2" l="1"/>
  <c r="Q15" i="2" l="1"/>
  <c r="O71" i="2" l="1"/>
  <c r="N71" i="2" l="1"/>
  <c r="N48" i="2" s="1"/>
  <c r="Q71" i="2" l="1"/>
  <c r="Q48" i="2" s="1"/>
  <c r="N42" i="2" l="1"/>
  <c r="P15" i="2" l="1"/>
  <c r="O15" i="2"/>
  <c r="N15" i="2"/>
  <c r="M71" i="2" l="1"/>
  <c r="M48" i="2" s="1"/>
  <c r="R53" i="2" l="1"/>
  <c r="R52" i="2"/>
  <c r="R51" i="2"/>
  <c r="R50" i="2"/>
  <c r="R49" i="2"/>
  <c r="P71" i="2"/>
  <c r="P48" i="2" s="1"/>
  <c r="M42" i="2" l="1"/>
  <c r="L42" i="2"/>
  <c r="I15" i="2" l="1"/>
  <c r="G15" i="2"/>
  <c r="J15" i="2"/>
  <c r="K15" i="2"/>
  <c r="M15" i="2"/>
  <c r="H15" i="2"/>
  <c r="M17" i="2" l="1"/>
  <c r="N17" i="2"/>
  <c r="N16" i="2"/>
  <c r="L17" i="2" l="1"/>
  <c r="O71" i="3" l="1"/>
  <c r="O46" i="3" s="1"/>
  <c r="N71" i="3"/>
  <c r="N46" i="3" s="1"/>
  <c r="M71" i="3"/>
  <c r="M46" i="3" s="1"/>
  <c r="L71" i="3"/>
  <c r="L46" i="3" s="1"/>
  <c r="R51" i="3"/>
  <c r="R50" i="3"/>
  <c r="R49" i="3"/>
  <c r="R48" i="3"/>
  <c r="R47" i="3"/>
  <c r="N44" i="3"/>
  <c r="M44" i="3"/>
  <c r="L44" i="3"/>
  <c r="N23" i="3"/>
  <c r="O23" i="3" s="1"/>
  <c r="P23" i="3" s="1"/>
  <c r="Q23" i="3" s="1"/>
  <c r="R23" i="3" s="1"/>
  <c r="M22" i="3"/>
  <c r="R22" i="3" s="1"/>
  <c r="R21" i="3"/>
  <c r="R20" i="3"/>
  <c r="R19" i="3"/>
  <c r="R18" i="3"/>
  <c r="Q17" i="3"/>
  <c r="R17" i="3" s="1"/>
  <c r="P17" i="3"/>
  <c r="O17" i="3"/>
  <c r="N17" i="3"/>
  <c r="M17" i="3"/>
  <c r="L17" i="3"/>
  <c r="N16" i="3"/>
  <c r="O16" i="3" s="1"/>
  <c r="P16" i="3" s="1"/>
  <c r="Q16" i="3" s="1"/>
  <c r="R16" i="3" s="1"/>
  <c r="O15" i="3"/>
  <c r="N15" i="3"/>
  <c r="K15" i="3"/>
  <c r="J15" i="3"/>
  <c r="I15" i="3"/>
  <c r="H15" i="3"/>
  <c r="G15" i="3"/>
  <c r="M14" i="3"/>
  <c r="L14" i="3"/>
  <c r="L15" i="3" s="1"/>
  <c r="R46" i="3" l="1"/>
  <c r="R14" i="3"/>
  <c r="M15" i="3"/>
  <c r="O17" i="2" l="1"/>
  <c r="P17" i="2"/>
  <c r="Q17" i="2"/>
  <c r="L71" i="2" l="1"/>
  <c r="L48" i="2" s="1"/>
  <c r="W48" i="2" s="1"/>
  <c r="R48" i="2" l="1"/>
  <c r="L14" i="2"/>
  <c r="L15" i="2" s="1"/>
  <c r="N23" i="2" l="1"/>
  <c r="O23" i="2" l="1"/>
  <c r="P23" i="2" s="1"/>
  <c r="Q23" i="2" s="1"/>
  <c r="O16" i="2" l="1"/>
  <c r="P16" i="2" s="1"/>
  <c r="Q16" i="2" s="1"/>
</calcChain>
</file>

<file path=xl/comments1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4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0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L17" authorId="0">
      <text>
        <r>
          <rPr>
            <sz val="9"/>
            <color indexed="81"/>
            <rFont val="Tahoma"/>
            <family val="2"/>
            <charset val="204"/>
          </rPr>
          <t xml:space="preserve">прогнозная численность населения на 01.01.2021 -230905 чел
</t>
        </r>
      </text>
    </comment>
    <comment ref="L42" authorId="0">
      <text>
        <r>
          <rPr>
            <b/>
            <sz val="9"/>
            <color indexed="81"/>
            <rFont val="Tahoma"/>
            <family val="2"/>
            <charset val="204"/>
          </rPr>
          <t>откорректировано исходя из фактически выполненных работ (по данным Климкиной Е.Л.)</t>
        </r>
      </text>
    </comment>
    <comment ref="L52" authorId="0">
      <text>
        <r>
          <rPr>
            <sz val="9"/>
            <color indexed="81"/>
            <rFont val="Tahoma"/>
            <family val="2"/>
            <charset val="204"/>
          </rPr>
          <t>на 10.12.2020 -14 165</t>
        </r>
      </text>
    </comment>
  </commentList>
</comments>
</file>

<file path=xl/sharedStrings.xml><?xml version="1.0" encoding="utf-8"?>
<sst xmlns="http://schemas.openxmlformats.org/spreadsheetml/2006/main" count="2509" uniqueCount="257">
  <si>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</si>
  <si>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</si>
  <si>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</si>
  <si>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</si>
  <si>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</si>
  <si>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</si>
  <si>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</si>
  <si>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</si>
  <si>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</si>
  <si>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</si>
  <si>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</si>
  <si>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</si>
  <si>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</si>
  <si>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</si>
  <si>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Муниципальная программа</t>
  </si>
  <si>
    <t>Администрация города Благовещенска в лице управления экономического развития и инвестиций</t>
  </si>
  <si>
    <t>Общий объем инвестиций, направленных на строительство и реконструкцию туристских объектов и объектов обеспечивающей инфраструктуры</t>
  </si>
  <si>
    <t>млн. руб.</t>
  </si>
  <si>
    <t>Отчет о ходе реализации муниципальных программ</t>
  </si>
  <si>
    <t>Доля частных (внебюджетных) инвестиций в общем объеме инвестиций</t>
  </si>
  <si>
    <t>%</t>
  </si>
  <si>
    <t>Численность российских и иностранных граждан, посещающих туристские объекты города</t>
  </si>
  <si>
    <t>тыс. чел.</t>
  </si>
  <si>
    <t>Данные управления культуры администрации города Благовещенска (ответ на запрос)</t>
  </si>
  <si>
    <t>Число субъектов малого и среднего предпринимательства в расчете на 10 тыс. человек населения</t>
  </si>
  <si>
    <t>ед.</t>
  </si>
  <si>
    <t>Расчетные данные</t>
  </si>
  <si>
    <t>Объем налоговых поступлений в городской бюджет от субъектов малого и среднего предпринимательства</t>
  </si>
  <si>
    <t>Доля налоговых поступлений от субъектов малого и среднего предпринимательства в общем объеме собственных доходов бюджета города Благовещенска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</si>
  <si>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города</t>
  </si>
  <si>
    <t>Подпрограмма 1</t>
  </si>
  <si>
    <t>Развитие туризма в городе Благовещенске</t>
  </si>
  <si>
    <t>-</t>
  </si>
  <si>
    <t>Объем частных (внебюджетных) инвестиций, направленных на создание новых туристских объектов</t>
  </si>
  <si>
    <t>Основное мероприятие 1.1</t>
  </si>
  <si>
    <t>Развитие обеспечивающей инфраструктуры муниципальной собственности к туристским объектам</t>
  </si>
  <si>
    <t>Мероприятие 1.1.1</t>
  </si>
  <si>
    <t>Реконструкция канализационного коллектора от Северного жилого района до очистных сооружений канализации, г. Благовещенск, Амурская область, 4-я очередь</t>
  </si>
  <si>
    <t>Протяженность реконструированного канализационного коллектора</t>
  </si>
  <si>
    <t>п. м</t>
  </si>
  <si>
    <t>Техническая готовность объекта</t>
  </si>
  <si>
    <t>Мероприятие 1.1.2</t>
  </si>
  <si>
    <t>Мощность построенных очистных сооружений ливневой канализации</t>
  </si>
  <si>
    <t>Мероприятие 1.1.3</t>
  </si>
  <si>
    <t>Протяженность построенных сетей электроснабжения</t>
  </si>
  <si>
    <t>Протяженность построенных магистральных тепловых сетей</t>
  </si>
  <si>
    <t>Основное мероприятие 1.2</t>
  </si>
  <si>
    <t>Строительство туристско-развлекательных комплексов</t>
  </si>
  <si>
    <t>Мероприятие 1.2.1</t>
  </si>
  <si>
    <t>Организации, определившиеся по итогам процедуры предоставления земельных участков</t>
  </si>
  <si>
    <t>Количество созданных объектов туристской индустрии на территории туристско-развлекательного комплекса</t>
  </si>
  <si>
    <t>Совершенствование инфраструктуры досуга и массового отдыха для жителей и гостей города</t>
  </si>
  <si>
    <t>Число российских и иностранных граждан, принявших участие в мероприятиях</t>
  </si>
  <si>
    <t>Создание интерактивной карты города Благовещенска и размещение на официальном сайте администрации города Благовещенска</t>
  </si>
  <si>
    <t>Размещение интерактивной карты города Благовещенска на официальном сайте администрации города Благовещенска</t>
  </si>
  <si>
    <t>Количество объектов, на которых размещен QR-код интерактивной карты города Благовещенска</t>
  </si>
  <si>
    <t>Взаимодействие с некоммерческими организациями в сфере туризма</t>
  </si>
  <si>
    <t>Количество некоммерческих организаций, с которыми организовано взаимодействие</t>
  </si>
  <si>
    <t>Организация, проведение и участие в мероприятиях, направленных на продвижение города Благовещенска в сфере туризма</t>
  </si>
  <si>
    <t>Количество мероприятий, в которых администрация города Благовещенска приняла участие</t>
  </si>
  <si>
    <t>Подпрограмма 2</t>
  </si>
  <si>
    <t>Развитие малого и среднего предпринимательства в городе Благовещенске</t>
  </si>
  <si>
    <t>Количество субъектов малого и среднего предпринимательства, получивших финансовую поддержку</t>
  </si>
  <si>
    <t>Реестр получателей поддержки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</si>
  <si>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получившими финансовую поддержку</t>
  </si>
  <si>
    <t>Технико-экономическое обоснование, бизнес-план</t>
  </si>
  <si>
    <t>Объем налоговых поступлений в городской бюджет от субъектов малого и среднего предпринимательства, получивших финансовую поддержку</t>
  </si>
  <si>
    <t>тыс. руб.</t>
  </si>
  <si>
    <t>Объем налоговых поступлений и страховых взносов, уплаченных в бюджетную систему РФ субъектами малого и среднего предпринимательства, получившими финансовую поддержку</t>
  </si>
  <si>
    <t>Основное мероприятие 2.1</t>
  </si>
  <si>
    <t>Поддержка субъектов малого и среднего предпринимательства</t>
  </si>
  <si>
    <t>Мероприятие 2.1.1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</si>
  <si>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</si>
  <si>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Количество проведенных инвестиционных, экономических форумов</t>
  </si>
  <si>
    <t>Количество субъектов малого и среднего предпринимательства, получивших информационную, консультационную поддержку</t>
  </si>
  <si>
    <t>чел.</t>
  </si>
  <si>
    <t>Не менее 10</t>
  </si>
  <si>
    <t>Количество изготовленных экземпляров инвестиционного паспорта</t>
  </si>
  <si>
    <t>Не менее 100</t>
  </si>
  <si>
    <t>Количество размещенных материалов и публикаций</t>
  </si>
  <si>
    <t>Не менее 20</t>
  </si>
  <si>
    <t>Мероприятие 2.1.2</t>
  </si>
  <si>
    <t>Гранты в форме субсидии начинающим субъектам малого предпринимательства</t>
  </si>
  <si>
    <t>Количество начинающих предпринимателей, получивших грант в форме субсидии</t>
  </si>
  <si>
    <t>Мероприятие 2.1.3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</si>
  <si>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</si>
  <si>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</si>
  <si>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уплаты первого взноса (аванса) при заключении договора лизинга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</si>
  <si>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</si>
  <si>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затрат, связанных с уплатой процентов по кредитам, привлеченным в российских кредитных организациях</t>
  </si>
  <si>
    <t>Основное мероприятие 2.2</t>
  </si>
  <si>
    <t>Развитие инфраструктуры поддержки малого и среднего предпринимательства</t>
  </si>
  <si>
    <t>Мероприятие 2.2.1</t>
  </si>
  <si>
    <t>Субсидии некоммерческим организациям, оказывающим поддержку субъектам малого и среднего предпринимательства</t>
  </si>
  <si>
    <t>Число выданных займов субъектам малого и среднего предпринимательства</t>
  </si>
  <si>
    <t>Мероприятие 2.2.2</t>
  </si>
  <si>
    <t>Строительство здания бизнес-инкубатора (проектные работы)</t>
  </si>
  <si>
    <t>Разработка проектно-сметной документации</t>
  </si>
  <si>
    <t>2022 год</t>
  </si>
  <si>
    <t>2023 год</t>
  </si>
  <si>
    <t>2024 год</t>
  </si>
  <si>
    <t>2025 год</t>
  </si>
  <si>
    <t>Данные межрайонной инспекции ФНС России № 1 по Амурской области (ответ на запрос)</t>
  </si>
  <si>
    <t>Приложение № 1</t>
  </si>
  <si>
    <t>Развитие малого и среднего предпринимательства и туризма на территории города Благовещенска</t>
  </si>
  <si>
    <t>Число субъектов малого и среднего предпринимательства, получивших грант в форме субсидии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</si>
  <si>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Число субъектов малого и среднего предпринимательства, получивших грант в форме субсидии на возмещение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</si>
  <si>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r>
      <t>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/сутки</t>
    </r>
  </si>
  <si>
    <t>Основное 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</si>
  <si>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</si>
  <si>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</si>
  <si>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</si>
  <si>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</si>
  <si>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</si>
  <si>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</si>
  <si>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</si>
  <si>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2.1.4</t>
  </si>
  <si>
    <t>Мероприятие 2.1.5</t>
  </si>
  <si>
    <t>Мероприятие 2.1.6</t>
  </si>
  <si>
    <t>Капитальные вложения в объекты муниципальной собственности (Большой городской центр «Трибуна Холл» г. Благовещенск, Амурская область)</t>
  </si>
  <si>
    <t>Количество введенных в эксплуатацию объектов капитального строительства в рамках мероприятий по благоустройству общественных территорий</t>
  </si>
  <si>
    <t>Не менее 14</t>
  </si>
  <si>
    <t>Количество конкурсов, проведенных в сфере предпринимательства</t>
  </si>
  <si>
    <t>Приложение № 1  к постановлению</t>
  </si>
  <si>
    <t xml:space="preserve">администрации города Благовещенска </t>
  </si>
  <si>
    <t>Количество изготовленных информационных и рекламных материалов (баннеров, плакатов, брошюр, флаеров, видеороликов)</t>
  </si>
  <si>
    <t>Количество организованных и проведенных мероприятий, направленных на продвижение города в сфере туризма</t>
  </si>
  <si>
    <t>Количество изготовленных информационных и презентационных материалов (выставочных стендов, презентаций, видеороликов)</t>
  </si>
  <si>
    <t xml:space="preserve">Очистные сооружения ливневой канализации центрально-исторического планировочного района г. Благовещенска </t>
  </si>
  <si>
    <t>Администрация города Благовещенска в лице управления архитектуры и градостроительства</t>
  </si>
  <si>
    <t>Объем инвестиций, направленных на строительство и реконструкцию объектов инженерной инфраструктуры в сфере туризма</t>
  </si>
  <si>
    <t>Выполнение работ по проведению технологического и ценового аудита обоснования инвестиций</t>
  </si>
  <si>
    <t xml:space="preserve">Система основных мероприятий и показателей реализации муниципальной программы </t>
  </si>
  <si>
    <t>Саша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</si>
  <si>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</si>
  <si>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Осуществление предпринимательской деятельности субъектами малого и среднего предпринимательства – получателями поддержки</t>
  </si>
  <si>
    <t>Сохранение численности работников, занятых у субъектов малого и среднего предпринимательства – получателей поддержки, не менее 75 % от численности работников по состоянию на 01.03.2020</t>
  </si>
  <si>
    <t>да / нет</t>
  </si>
  <si>
    <t>да</t>
  </si>
  <si>
    <t>Прирост оборота продукции, реализуемой субъектами малого и среднего предпринимательства - получателями поддержки</t>
  </si>
  <si>
    <t>Число занятых у субъектов малого и среднего предпринимательства - получателей поддержки по отношению к прошлому году</t>
  </si>
  <si>
    <t>Количество субъектов малого и среднего предпринимательства - получателей поддержки</t>
  </si>
  <si>
    <t>гранты в форме субсидий по возмещению части затрат субъектов малого и среднего предпринимательства, связанных с приобретением оборудования в целях создания и (или) развития и (или) модернизации производства товаров (работ, услуг)</t>
  </si>
  <si>
    <t>гранты в форме субсидий субъектам малого и среднего предпринимательства на приобретение нестационарных торговых объектов, объектов общественного питания, объектов бытового обслуживания</t>
  </si>
  <si>
    <t>Количество субъектов малого и среднего предпринимательства, получивших гранты в форме субсидий, субсидии на поддержку и развитие предпринимательства</t>
  </si>
  <si>
    <t>Количество субъектов малого и среднего предпринимательства</t>
  </si>
  <si>
    <t>Объем поступления налогов и сборов от субъектов малого и среднего предпринимательства</t>
  </si>
  <si>
    <t>Администрация города Благовещенска в лице управления архитектуры и градостроительства, МУ «ГУКС»</t>
  </si>
  <si>
    <t>Количество участников  конкурса в сфере предпринимательства «Бизнес-Признание»</t>
  </si>
  <si>
    <t>Количество участников городского конкурса «Лучший предприниматель города Благовещенска»</t>
  </si>
  <si>
    <t>Количество проведенных мероприятий (рабочих встреч, «круглых столов», заседаний совета по улучшению инвестиционного климата и развитию предпринимательства, выставочно-ярмарочных мероприятий и т.д.)</t>
  </si>
  <si>
    <t>Количество посетителей интернет-ресурса «Малое и среднее предпринимательство» сайта администрации города</t>
  </si>
  <si>
    <t>Проведение технологического и ценового аудита в отношении объекта капитального строительства муниципальной собственности «Большой городской центр «Трибуна Холл» г. Благовещенск, Амурская область»</t>
  </si>
  <si>
    <t>Управление культуры, МБУК «Городской дом культуры», некоммерческое частное учреждение по сохранению культурного наследия города Благовещенска «Городская усадьба»</t>
  </si>
  <si>
    <t>Проведение экскурсий, выставок, мастер-классов при «Доме ремесел», тематическом центре «Городская усадьба»</t>
  </si>
  <si>
    <t>Открытие тематического центра «Городская усадьба» для сохранения культурно-исторического наследия и привлечения туристов</t>
  </si>
  <si>
    <t>Некоммерческое частное учреждение по сохранению культурного наследия города Благовещенска «Городская усадьба»</t>
  </si>
  <si>
    <t>Создание тематического центра «Городская усадьба» на территории городского парка культуры и отдыха</t>
  </si>
  <si>
    <t>Строительство объектов туристско-развлекательного комплекса «Золотая миля»</t>
  </si>
  <si>
    <t>Инженерная инфраструктура туристско-развлекательной зоны «Золотая миля» (в том числе проектные работы)</t>
  </si>
  <si>
    <t>Единый реестр субъектов малого и среднего предпринимательства</t>
  </si>
  <si>
    <r>
      <t>финансирование всего по осн.мер. 1 п/п 1,</t>
    </r>
    <r>
      <rPr>
        <sz val="11"/>
        <rFont val="Calibri"/>
        <family val="2"/>
        <charset val="204"/>
        <scheme val="minor"/>
      </rPr>
      <t xml:space="preserve"> кроме КЗ</t>
    </r>
  </si>
  <si>
    <t>ВНБ по п/п 1</t>
  </si>
  <si>
    <t>культура</t>
  </si>
  <si>
    <t>как в п/п 1</t>
  </si>
  <si>
    <t>Конечные результаты к 2026 году</t>
  </si>
  <si>
    <t>Финансирование мер.1.1.1.+1.1.2+1.1.3.+1.2.1.+1.3.1.+1.3.7</t>
  </si>
  <si>
    <t>формула доля ВНБ=(Объем частных (внебюджетных) инвестиций, направленных на создание новых туристских объектов) делим на (Общий объем инвестиций, направленных на строительство и реконструкцию туристских объектов и объектов обеспечивающей инфраструктуры) и умножаем на 100 = получаем процент</t>
  </si>
  <si>
    <t>доля последнего года 65,4</t>
  </si>
  <si>
    <t xml:space="preserve">от _____________   № _________  </t>
  </si>
  <si>
    <t>закрепить на другие страницы</t>
  </si>
  <si>
    <t>в МП написано 5 основных комплексов, МИНЭКОНОМ дал 9 объектов. Канатка ввод?  По данным Жанны в 2021 году, по письму Арх-ры в 2022 году (в шкафу в папке МСП, в файле) + уточнить Трибуна-Холл является частью Золотой мили?)</t>
  </si>
  <si>
    <t xml:space="preserve">вынести на уровень мероприятия 2.1.6 ? </t>
  </si>
  <si>
    <t>убрать сети электроснабжения (оставить только тепловые сети), написать запрос на Управление ЖКХ, финансирование тоже скорректировать</t>
  </si>
  <si>
    <t>АМЭФ</t>
  </si>
  <si>
    <t>сняли всю сумму с 2020 года</t>
  </si>
  <si>
    <t>убрали баннеры, так как Экспо-Форум в 2020 году отменили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</si>
  <si>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физической культуры и спорта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</si>
  <si>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</si>
  <si>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</si>
  <si>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общественного питания с использованием объектов общественного питания с залами обслуживания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</si>
  <si>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туристических услуг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</si>
  <si>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 осуществляющим деятельность в сфере присмотра и ухода за детьми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</si>
  <si>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 развлекательных и досуговых заведений (за исключение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</t>
  </si>
  <si>
    <t>субсидии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образования</t>
  </si>
  <si>
    <t xml:space="preserve">гранты субъектам малого и среднего предпринимательства, осуществляющим деятельность по развитию внутреннего и въездного туризма на территории Амурской области
</t>
  </si>
  <si>
    <t>Не менее 4</t>
  </si>
  <si>
    <t>к муниципальной программе</t>
  </si>
  <si>
    <t>Разработка проектной документации</t>
  </si>
  <si>
    <t>субсидии субъектам малого и среднего предпринимательства, осуществляющим деятельность в сфере общественного питания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</si>
  <si>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хозяйства), в том числе:</t>
  </si>
  <si>
    <t>Сохранение численности работников, занятых у субъектов малого и среднего предпринимательства – получателей поддержки, не менее 85 % от численности работников на дату подачи заявки по состоянию на 01.01.2022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</si>
  <si>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применящих специальный налоговый режим "Налог на профессиональный доход", - получателей поддержки</t>
  </si>
  <si>
    <t>Количество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</si>
  <si>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 xml:space="preserve">Количество субъектов малого и среднего предпринимательства - получателей поддержки 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</si>
  <si>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</si>
  <si>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</si>
  <si>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</si>
  <si>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</si>
  <si>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</si>
  <si>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</si>
  <si>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</si>
  <si>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</si>
  <si>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</si>
  <si>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</si>
  <si>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2.1.6.11</t>
  </si>
  <si>
    <t>2.1.6.12</t>
  </si>
  <si>
    <t>2.1.6.13</t>
  </si>
  <si>
    <t>2.1.6.14</t>
  </si>
  <si>
    <t>2.1.6.15</t>
  </si>
  <si>
    <t>2.1.6.16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</si>
  <si>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договоров финансовой аренды (лизинга) оборудования</t>
  </si>
  <si>
    <t>гранты в форме субсидий по возмещению части затрат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оборудования в целях создания, и (или) развития, и (или) модернизации производства товаров (работ, услуг)</t>
  </si>
  <si>
    <t>гранты в форме субсидий субъектам малого и среднего предпринимательства, а также физическим лицам, не являющимся индивидуальными предпринимателями и применяющим специальный налоговый режим «Налог на профессиональный доход», на возмещение части затрат на приобретение, ремонт нежилых помещений, а также приобретение строительных материалов</t>
  </si>
  <si>
    <t>Число занятых у субъектов малого и среднего предпринимательства - получателей поддержки работников по отношению к прошлому году</t>
  </si>
  <si>
    <t>2.1.6.17</t>
  </si>
  <si>
    <t>гранты в форме субсидий субъектам малого и среднего предпринимательства по возмещению части затрат по договорам финансовой аренды (лизинга), заключенным для приобретения легковых автомобилей, предназначенных для осуществления таксомоторных перевозок</t>
  </si>
  <si>
    <t>Количество публикаций в периодических печатных изданиях</t>
  </si>
  <si>
    <t>Основное мероприятие 1.4</t>
  </si>
  <si>
    <t>Информационное сопровождение деятельности администрации города Благовещенска в сфере туризма</t>
  </si>
  <si>
    <t>Мероприятие 1.4.1</t>
  </si>
  <si>
    <t xml:space="preserve"> - </t>
  </si>
  <si>
    <t xml:space="preserve"> -</t>
  </si>
  <si>
    <t xml:space="preserve">Администрация города Благовещенска </t>
  </si>
  <si>
    <t>Размещение информационно-аналитического материала в периодических печатных изданиях</t>
  </si>
  <si>
    <t>2.1.6.18</t>
  </si>
  <si>
    <t>гранты в форме субсидий по возмещению части затрат субъектов малого и среднего предпринимательства на приобретение и (или) устройство нестационарных торговых объектов, объектов общественного питания, объектов бытового обслуживания, внешний облик которых приведен к единому стилю, в соответствии с утвержденным органом местного самоуправления муниципального образования эскизным проектом</t>
  </si>
  <si>
    <t>Прирост объема поступления налогов и сборов от субъектов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доход", - получателей поддержки</t>
  </si>
  <si>
    <t>Осуществление предпринимательской деятельности субъектами малого и среднего предпринимательства - получателями поддержки на 1 января года, следующего за годом получения поддержки</t>
  </si>
  <si>
    <t xml:space="preserve">Развитие инфраструктуры поддержки малого и среднего предпринимательства </t>
  </si>
  <si>
    <t>формула ФЕФЕЛОВА КЛИМКИНА</t>
  </si>
  <si>
    <t>2.1.7.1</t>
  </si>
  <si>
    <t>Мероприятие 2.1.7</t>
  </si>
  <si>
    <t xml:space="preserve">8. Результатами использования гранта являются:
1) сохранение уровня заработной платы работников, занятых у субъектов малого и среднего предпринимательства, на дату подачи заявки по состоянию на 1 мая 2023 года;
Постановление Правительства Амурской области от 08.07.2022 N 692 "Об утверждении Порядка предоставления из резервного фонда Правительства Амурской области субсидии местным бюджетам на предоставление грантов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экономики" {КонсультантПлюс}
</t>
  </si>
  <si>
    <t>Сохранение уровня заработной платы работников, занятых у субъектов малого и среднего предпринимательства</t>
  </si>
  <si>
    <t xml:space="preserve">гранты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отраслей экономики 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</si>
  <si>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экономики), в том числе:</t>
  </si>
  <si>
    <t>убрали 500 по старому мероприятию</t>
  </si>
  <si>
    <t>Не менее 1</t>
  </si>
  <si>
    <t>Не менее 2</t>
  </si>
  <si>
    <t>Количество проведенных обучающих семинаров, «круглых столов», рабочих встреч и мероприятий по поддержке и популяризации социального предпринимательства</t>
  </si>
  <si>
    <t>Мероприятие 1.3.8</t>
  </si>
  <si>
    <t>Мероприятие 1.3.9</t>
  </si>
  <si>
    <t xml:space="preserve">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</si>
  <si>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 xml:space="preserve"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 </t>
  </si>
  <si>
    <t>Мероприятие 2.1.8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</si>
  <si>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</si>
  <si>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ед</t>
  </si>
  <si>
    <t>Уровень достижения значений показателей плана социального развития центров экономического роста</t>
  </si>
  <si>
    <r>
      <t xml:space="preserve">Колличество индивидуальных предпринимателей- </t>
    </r>
    <r>
      <rPr>
        <sz val="12"/>
        <color theme="1"/>
        <rFont val="Times New Roman"/>
        <family val="1"/>
        <charset val="204"/>
      </rPr>
      <t>получателей</t>
    </r>
    <r>
      <rPr>
        <sz val="12"/>
        <rFont val="Times New Roman"/>
        <family val="1"/>
        <charset val="204"/>
      </rPr>
      <t xml:space="preserve"> поддержки</t>
    </r>
  </si>
  <si>
    <t>Данные УФНС России по Амурской области (ответ на запрос)</t>
  </si>
  <si>
    <t>*Планируемый объем финансирования при условии выделения средств из федерального и областного бюджетов.</t>
  </si>
  <si>
    <t>380*</t>
  </si>
  <si>
    <t>400*</t>
  </si>
  <si>
    <t>479*</t>
  </si>
  <si>
    <t>Количество выставок-ярмарок, в которых принято участие</t>
  </si>
  <si>
    <t xml:space="preserve">от  22.05.2023 № 2532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</si>
</sst>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 applyFill="1"/>
    <xf numFmtId="164" fontId="5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2" fillId="0" borderId="0" xfId="0" applyFont="1" applyFill="1" applyBorder="1"/>
    <xf numFmtId="0" fontId="7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165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4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 vertical="center"/>
    </xf>
    <xf numFmtId="3" fontId="7" fillId="0" borderId="0" xfId="0" applyNumberFormat="1" applyFont="1" applyFill="1" applyAlignment="1">
      <alignment horizontal="center"/>
    </xf>
    <xf numFmtId="0" fontId="10" fillId="0" borderId="0" xfId="0" applyFont="1" applyFill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left" wrapText="1"/>
    </xf>
    <xf numFmtId="0" fontId="5" fillId="0" borderId="7" xfId="0" applyFont="1" applyFill="1" applyBorder="1" applyAlignment="1">
      <alignment vertical="center" wrapText="1"/>
    </xf>
    <xf numFmtId="0" fontId="0" fillId="0" borderId="4" xfId="0" applyBorder="1" applyAlignment="1">
      <alignment horizontal="left" vertical="top" wrapText="1"/>
    </xf>
    <xf numFmtId="14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20"/>
  <sheetViews>
    <sheetView view="pageBreakPreview" zoomScale="85" zoomScaleNormal="100" zoomScaleSheetLayoutView="85" workbookViewId="0">
      <selection activeCell="E115" sqref="E115"/>
    </sheetView>
  </sheetViews>
  <sheetFormatPr defaultColWidth="9.140625" defaultRowHeight="15" x14ac:dyDescent="0.25"/>
  <cols>
    <col min="1" max="1" width="17.1406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8.5703125" style="1" customWidth="1"/>
    <col min="19" max="16384" width="9.140625" style="1"/>
  </cols>
  <sheetData>
    <row r="1" spans="1:19" ht="15" customHeight="1" x14ac:dyDescent="0.25"/>
    <row r="2" spans="1:19" ht="20.100000000000001" customHeight="1" x14ac:dyDescent="0.3">
      <c r="M2" s="109" t="s">
        <v>123</v>
      </c>
      <c r="N2" s="109"/>
      <c r="O2" s="109"/>
      <c r="P2" s="109"/>
      <c r="Q2" s="109"/>
    </row>
    <row r="3" spans="1:19" ht="20.100000000000001" customHeight="1" x14ac:dyDescent="0.3">
      <c r="M3" s="109" t="s">
        <v>124</v>
      </c>
      <c r="N3" s="109"/>
      <c r="O3" s="109"/>
      <c r="P3" s="109"/>
      <c r="Q3" s="109"/>
    </row>
    <row r="4" spans="1:19" ht="20.100000000000001" customHeight="1" x14ac:dyDescent="0.3">
      <c r="M4" s="109" t="s">
        <v>169</v>
      </c>
      <c r="N4" s="109"/>
      <c r="O4" s="109"/>
      <c r="P4" s="109"/>
      <c r="Q4" s="109"/>
    </row>
    <row r="5" spans="1:19" ht="15" customHeight="1" x14ac:dyDescent="0.3">
      <c r="M5" s="2"/>
      <c r="N5" s="2"/>
      <c r="O5" s="2"/>
      <c r="P5" s="2"/>
      <c r="Q5" s="2"/>
    </row>
    <row r="6" spans="1:19" ht="15" customHeight="1" x14ac:dyDescent="0.3">
      <c r="M6" s="109" t="s">
        <v>103</v>
      </c>
      <c r="N6" s="109"/>
      <c r="O6" s="109"/>
      <c r="P6" s="109"/>
      <c r="Q6" s="109"/>
    </row>
    <row r="7" spans="1:19" ht="15" customHeight="1" x14ac:dyDescent="0.3">
      <c r="M7" s="109" t="s">
        <v>187</v>
      </c>
      <c r="N7" s="109"/>
      <c r="O7" s="109"/>
      <c r="P7" s="109"/>
      <c r="Q7" s="109"/>
    </row>
    <row r="8" spans="1:19" ht="15" customHeight="1" x14ac:dyDescent="0.25"/>
    <row r="9" spans="1:19" ht="15" customHeight="1" x14ac:dyDescent="0.25">
      <c r="A9" s="108" t="s">
        <v>132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19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9" ht="48" customHeight="1" x14ac:dyDescent="0.25">
      <c r="A11" s="102" t="s">
        <v>0</v>
      </c>
      <c r="B11" s="106" t="s">
        <v>1</v>
      </c>
      <c r="C11" s="106" t="s">
        <v>2</v>
      </c>
      <c r="D11" s="102" t="s">
        <v>3</v>
      </c>
      <c r="E11" s="102" t="s">
        <v>4</v>
      </c>
      <c r="F11" s="102" t="s">
        <v>5</v>
      </c>
      <c r="G11" s="102" t="s">
        <v>6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</row>
    <row r="12" spans="1:19" ht="42.75" customHeight="1" x14ac:dyDescent="0.25">
      <c r="A12" s="102"/>
      <c r="B12" s="107"/>
      <c r="C12" s="107"/>
      <c r="D12" s="102"/>
      <c r="E12" s="102"/>
      <c r="F12" s="102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  <c r="R12" s="12" t="s">
        <v>165</v>
      </c>
    </row>
    <row r="13" spans="1:19" s="14" customFormat="1" ht="16.5" customHeight="1" x14ac:dyDescent="0.25">
      <c r="A13" s="40">
        <v>1</v>
      </c>
      <c r="B13" s="40">
        <v>2</v>
      </c>
      <c r="C13" s="40">
        <v>3</v>
      </c>
      <c r="D13" s="40">
        <v>4</v>
      </c>
      <c r="E13" s="40">
        <v>5</v>
      </c>
      <c r="F13" s="40">
        <v>6</v>
      </c>
      <c r="G13" s="40">
        <v>7</v>
      </c>
      <c r="H13" s="40">
        <v>8</v>
      </c>
      <c r="I13" s="40">
        <v>9</v>
      </c>
      <c r="J13" s="40">
        <v>10</v>
      </c>
      <c r="K13" s="40">
        <v>11</v>
      </c>
      <c r="L13" s="40">
        <v>12</v>
      </c>
      <c r="M13" s="40">
        <v>13</v>
      </c>
      <c r="N13" s="40">
        <v>14</v>
      </c>
      <c r="O13" s="40">
        <v>15</v>
      </c>
      <c r="P13" s="40">
        <v>16</v>
      </c>
      <c r="Q13" s="40">
        <v>17</v>
      </c>
      <c r="R13" s="13" t="s">
        <v>170</v>
      </c>
    </row>
    <row r="14" spans="1:19" ht="71.25" customHeight="1" x14ac:dyDescent="0.25">
      <c r="A14" s="100" t="s">
        <v>14</v>
      </c>
      <c r="B14" s="100" t="s">
        <v>104</v>
      </c>
      <c r="C14" s="100" t="s">
        <v>15</v>
      </c>
      <c r="D14" s="39" t="s">
        <v>16</v>
      </c>
      <c r="E14" s="39" t="s">
        <v>17</v>
      </c>
      <c r="F14" s="39" t="s">
        <v>18</v>
      </c>
      <c r="G14" s="40">
        <v>224</v>
      </c>
      <c r="H14" s="40">
        <v>210.9</v>
      </c>
      <c r="I14" s="40">
        <v>70.3</v>
      </c>
      <c r="J14" s="40">
        <v>0.2</v>
      </c>
      <c r="K14" s="6">
        <v>0.9</v>
      </c>
      <c r="L14" s="5">
        <f>0.95+800</f>
        <v>800.95</v>
      </c>
      <c r="M14" s="6">
        <f>3876+0.5</f>
        <v>3876.5</v>
      </c>
      <c r="N14" s="5">
        <v>3970</v>
      </c>
      <c r="O14" s="6">
        <v>4585.8</v>
      </c>
      <c r="P14" s="40">
        <v>0</v>
      </c>
      <c r="Q14" s="40">
        <v>0</v>
      </c>
      <c r="R14" s="15">
        <f>SUM(G14:Q14)</f>
        <v>13739.55</v>
      </c>
      <c r="S14" s="1" t="s">
        <v>166</v>
      </c>
    </row>
    <row r="15" spans="1:19" ht="71.25" customHeight="1" x14ac:dyDescent="0.25">
      <c r="A15" s="100"/>
      <c r="B15" s="100"/>
      <c r="C15" s="100"/>
      <c r="D15" s="39" t="s">
        <v>19</v>
      </c>
      <c r="E15" s="39" t="s">
        <v>20</v>
      </c>
      <c r="F15" s="39" t="s">
        <v>18</v>
      </c>
      <c r="G15" s="8">
        <f>(G22/G14)*100</f>
        <v>0</v>
      </c>
      <c r="H15" s="7">
        <f t="shared" ref="H15:O15" si="0">(H22/H14)*100</f>
        <v>0.94831673779042192</v>
      </c>
      <c r="I15" s="8">
        <f t="shared" si="0"/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si="0"/>
        <v>72.243002708628921</v>
      </c>
      <c r="N15" s="8">
        <f t="shared" si="0"/>
        <v>73.047858942065488</v>
      </c>
      <c r="O15" s="7">
        <f t="shared" si="0"/>
        <v>65.419337956299884</v>
      </c>
      <c r="P15" s="7">
        <v>0</v>
      </c>
      <c r="Q15" s="7">
        <v>0</v>
      </c>
      <c r="R15" s="1" t="s">
        <v>168</v>
      </c>
      <c r="S15" s="16" t="s">
        <v>167</v>
      </c>
    </row>
    <row r="16" spans="1:19" ht="129" customHeight="1" x14ac:dyDescent="0.25">
      <c r="A16" s="100"/>
      <c r="B16" s="100"/>
      <c r="C16" s="100"/>
      <c r="D16" s="39" t="s">
        <v>21</v>
      </c>
      <c r="E16" s="39" t="s">
        <v>22</v>
      </c>
      <c r="F16" s="39" t="s">
        <v>23</v>
      </c>
      <c r="G16" s="40">
        <v>494.7</v>
      </c>
      <c r="H16" s="40">
        <v>495.1</v>
      </c>
      <c r="I16" s="40">
        <v>510</v>
      </c>
      <c r="J16" s="40">
        <v>525.29999999999995</v>
      </c>
      <c r="K16" s="40">
        <v>541.1</v>
      </c>
      <c r="L16" s="40">
        <v>557.29999999999995</v>
      </c>
      <c r="M16" s="4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  <c r="R16" s="17">
        <f>Q16</f>
        <v>588.35750725399998</v>
      </c>
      <c r="S16" s="18" t="s">
        <v>164</v>
      </c>
    </row>
    <row r="17" spans="1:20" ht="47.25" x14ac:dyDescent="0.25">
      <c r="A17" s="100"/>
      <c r="B17" s="100"/>
      <c r="C17" s="100"/>
      <c r="D17" s="19" t="s">
        <v>24</v>
      </c>
      <c r="E17" s="39" t="s">
        <v>25</v>
      </c>
      <c r="F17" s="39" t="s">
        <v>26</v>
      </c>
      <c r="G17" s="40">
        <v>524</v>
      </c>
      <c r="H17" s="40">
        <v>527</v>
      </c>
      <c r="I17" s="40">
        <v>520</v>
      </c>
      <c r="J17" s="40">
        <v>600</v>
      </c>
      <c r="K17" s="40">
        <v>603</v>
      </c>
      <c r="L17" s="8">
        <f>L50/23.1</f>
        <v>606.06060606060601</v>
      </c>
      <c r="M17" s="8">
        <f>M50/23.11</f>
        <v>607.96192124621382</v>
      </c>
      <c r="N17" s="8">
        <f t="shared" ref="N17:Q17" si="1">N50/23.1</f>
        <v>610.38961038961031</v>
      </c>
      <c r="O17" s="8">
        <f t="shared" si="1"/>
        <v>612.55411255411252</v>
      </c>
      <c r="P17" s="8">
        <f t="shared" si="1"/>
        <v>614.71861471861473</v>
      </c>
      <c r="Q17" s="8">
        <f t="shared" si="1"/>
        <v>616.88311688311683</v>
      </c>
      <c r="R17" s="20">
        <f>Q17</f>
        <v>616.88311688311683</v>
      </c>
    </row>
    <row r="18" spans="1:20" ht="110.25" x14ac:dyDescent="0.25">
      <c r="A18" s="100"/>
      <c r="B18" s="100"/>
      <c r="C18" s="100"/>
      <c r="D18" s="39" t="s">
        <v>27</v>
      </c>
      <c r="E18" s="39" t="s">
        <v>17</v>
      </c>
      <c r="F18" s="39" t="s">
        <v>102</v>
      </c>
      <c r="G18" s="40">
        <v>728.1</v>
      </c>
      <c r="H18" s="40">
        <v>739.3</v>
      </c>
      <c r="I18" s="40">
        <v>570</v>
      </c>
      <c r="J18" s="40">
        <v>570</v>
      </c>
      <c r="K18" s="40">
        <v>575</v>
      </c>
      <c r="L18" s="32">
        <v>900</v>
      </c>
      <c r="M18" s="32">
        <v>910</v>
      </c>
      <c r="N18" s="32">
        <v>920</v>
      </c>
      <c r="O18" s="32">
        <v>930</v>
      </c>
      <c r="P18" s="32">
        <v>940</v>
      </c>
      <c r="Q18" s="32">
        <v>950</v>
      </c>
      <c r="R18" s="15">
        <f>SUM(G18:Q18)</f>
        <v>8732.4</v>
      </c>
    </row>
    <row r="19" spans="1:20" ht="51" customHeight="1" x14ac:dyDescent="0.25">
      <c r="A19" s="100"/>
      <c r="B19" s="100"/>
      <c r="C19" s="100"/>
      <c r="D19" s="39" t="s">
        <v>28</v>
      </c>
      <c r="E19" s="39" t="s">
        <v>20</v>
      </c>
      <c r="F19" s="39" t="s">
        <v>26</v>
      </c>
      <c r="G19" s="40">
        <v>34.4</v>
      </c>
      <c r="H19" s="40">
        <v>35.4</v>
      </c>
      <c r="I19" s="40">
        <v>13</v>
      </c>
      <c r="J19" s="40">
        <v>17</v>
      </c>
      <c r="K19" s="40">
        <v>17.5</v>
      </c>
      <c r="L19" s="32">
        <v>25</v>
      </c>
      <c r="M19" s="32">
        <v>25</v>
      </c>
      <c r="N19" s="32">
        <v>25</v>
      </c>
      <c r="O19" s="32">
        <v>25</v>
      </c>
      <c r="P19" s="32">
        <v>25</v>
      </c>
      <c r="Q19" s="32">
        <v>25</v>
      </c>
      <c r="R19" s="18">
        <f>Q19</f>
        <v>25</v>
      </c>
    </row>
    <row r="20" spans="1:20" ht="83.25" customHeight="1" x14ac:dyDescent="0.25">
      <c r="A20" s="100"/>
      <c r="B20" s="100"/>
      <c r="C20" s="100"/>
      <c r="D20" s="39" t="s">
        <v>29</v>
      </c>
      <c r="E20" s="39" t="s">
        <v>20</v>
      </c>
      <c r="F20" s="39" t="s">
        <v>26</v>
      </c>
      <c r="G20" s="40">
        <v>35.1</v>
      </c>
      <c r="H20" s="40">
        <v>39.5</v>
      </c>
      <c r="I20" s="40">
        <v>39</v>
      </c>
      <c r="J20" s="40">
        <v>39</v>
      </c>
      <c r="K20" s="40">
        <v>40</v>
      </c>
      <c r="L20" s="32">
        <v>41</v>
      </c>
      <c r="M20" s="32">
        <v>41</v>
      </c>
      <c r="N20" s="32">
        <v>41</v>
      </c>
      <c r="O20" s="32">
        <v>41</v>
      </c>
      <c r="P20" s="32">
        <v>41</v>
      </c>
      <c r="Q20" s="32">
        <v>41</v>
      </c>
      <c r="R20" s="18">
        <f>Q20</f>
        <v>41</v>
      </c>
    </row>
    <row r="21" spans="1:20" ht="64.5" customHeight="1" x14ac:dyDescent="0.25">
      <c r="A21" s="103" t="s">
        <v>30</v>
      </c>
      <c r="B21" s="91" t="s">
        <v>31</v>
      </c>
      <c r="C21" s="91" t="s">
        <v>15</v>
      </c>
      <c r="D21" s="39" t="s">
        <v>130</v>
      </c>
      <c r="E21" s="39" t="s">
        <v>17</v>
      </c>
      <c r="F21" s="39" t="s">
        <v>18</v>
      </c>
      <c r="G21" s="40">
        <v>224</v>
      </c>
      <c r="H21" s="40">
        <v>208.9</v>
      </c>
      <c r="I21" s="40">
        <v>69.599999999999994</v>
      </c>
      <c r="J21" s="40">
        <v>0</v>
      </c>
      <c r="K21" s="40">
        <v>0</v>
      </c>
      <c r="L21" s="40">
        <v>0</v>
      </c>
      <c r="M21" s="40">
        <v>776</v>
      </c>
      <c r="N21" s="40">
        <v>870</v>
      </c>
      <c r="O21" s="40">
        <v>353.5</v>
      </c>
      <c r="P21" s="40">
        <v>0</v>
      </c>
      <c r="Q21" s="40">
        <v>0</v>
      </c>
      <c r="R21" s="21">
        <f>SUM(G21:Q21)</f>
        <v>2502</v>
      </c>
      <c r="T21" s="1" t="s">
        <v>161</v>
      </c>
    </row>
    <row r="22" spans="1:20" ht="66" customHeight="1" x14ac:dyDescent="0.25">
      <c r="A22" s="104"/>
      <c r="B22" s="92"/>
      <c r="C22" s="92"/>
      <c r="D22" s="39" t="s">
        <v>33</v>
      </c>
      <c r="E22" s="39" t="s">
        <v>17</v>
      </c>
      <c r="F22" s="39" t="s">
        <v>18</v>
      </c>
      <c r="G22" s="40">
        <v>0</v>
      </c>
      <c r="H22" s="40">
        <v>2</v>
      </c>
      <c r="I22" s="40">
        <v>0.7</v>
      </c>
      <c r="J22" s="40">
        <v>0.2</v>
      </c>
      <c r="K22" s="6">
        <v>0.9</v>
      </c>
      <c r="L22" s="5">
        <v>0.95</v>
      </c>
      <c r="M22" s="6">
        <f>2800+0.5</f>
        <v>2800.5</v>
      </c>
      <c r="N22" s="5">
        <v>2900</v>
      </c>
      <c r="O22" s="5">
        <v>3000</v>
      </c>
      <c r="P22" s="40">
        <v>0</v>
      </c>
      <c r="Q22" s="40">
        <v>0</v>
      </c>
      <c r="R22" s="21">
        <f>SUM(G22:Q22)</f>
        <v>8705.25</v>
      </c>
      <c r="T22" s="1" t="s">
        <v>162</v>
      </c>
    </row>
    <row r="23" spans="1:20" ht="129" customHeight="1" x14ac:dyDescent="0.25">
      <c r="A23" s="105"/>
      <c r="B23" s="93"/>
      <c r="C23" s="93"/>
      <c r="D23" s="39" t="s">
        <v>21</v>
      </c>
      <c r="E23" s="39" t="s">
        <v>22</v>
      </c>
      <c r="F23" s="39" t="s">
        <v>23</v>
      </c>
      <c r="G23" s="40">
        <v>494.7</v>
      </c>
      <c r="H23" s="40">
        <v>495.1</v>
      </c>
      <c r="I23" s="40">
        <v>510</v>
      </c>
      <c r="J23" s="40">
        <v>525.29999999999995</v>
      </c>
      <c r="K23" s="40">
        <v>541.1</v>
      </c>
      <c r="L23" s="40">
        <v>557.29999999999995</v>
      </c>
      <c r="M23" s="4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  <c r="R23" s="21">
        <f>Q23</f>
        <v>588.35750725399998</v>
      </c>
      <c r="T23" s="1" t="s">
        <v>163</v>
      </c>
    </row>
    <row r="24" spans="1:20" ht="63" x14ac:dyDescent="0.25">
      <c r="A24" s="39" t="s">
        <v>34</v>
      </c>
      <c r="B24" s="38" t="s">
        <v>35</v>
      </c>
      <c r="C24" s="38"/>
      <c r="D24" s="39"/>
      <c r="E24" s="39"/>
      <c r="F24" s="39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</row>
    <row r="25" spans="1:20" ht="51.75" customHeight="1" x14ac:dyDescent="0.25">
      <c r="A25" s="101" t="s">
        <v>36</v>
      </c>
      <c r="B25" s="100" t="s">
        <v>37</v>
      </c>
      <c r="C25" s="100" t="s">
        <v>147</v>
      </c>
      <c r="D25" s="39" t="s">
        <v>38</v>
      </c>
      <c r="E25" s="39" t="s">
        <v>39</v>
      </c>
      <c r="F25" s="39"/>
      <c r="G25" s="40" t="s">
        <v>32</v>
      </c>
      <c r="H25" s="5">
        <v>4976</v>
      </c>
      <c r="I25" s="5">
        <v>5059</v>
      </c>
      <c r="J25" s="40" t="s">
        <v>32</v>
      </c>
      <c r="K25" s="40" t="s">
        <v>32</v>
      </c>
      <c r="L25" s="40" t="s">
        <v>32</v>
      </c>
      <c r="M25" s="40" t="s">
        <v>32</v>
      </c>
      <c r="N25" s="40" t="s">
        <v>32</v>
      </c>
      <c r="O25" s="40" t="s">
        <v>32</v>
      </c>
      <c r="P25" s="40" t="s">
        <v>32</v>
      </c>
      <c r="Q25" s="40" t="s">
        <v>32</v>
      </c>
    </row>
    <row r="26" spans="1:20" ht="51.75" customHeight="1" x14ac:dyDescent="0.25">
      <c r="A26" s="101"/>
      <c r="B26" s="100"/>
      <c r="C26" s="100"/>
      <c r="D26" s="39" t="s">
        <v>40</v>
      </c>
      <c r="E26" s="39" t="s">
        <v>20</v>
      </c>
      <c r="F26" s="39"/>
      <c r="G26" s="40" t="s">
        <v>32</v>
      </c>
      <c r="H26" s="40">
        <v>86.96</v>
      </c>
      <c r="I26" s="40">
        <v>100</v>
      </c>
      <c r="J26" s="40" t="s">
        <v>32</v>
      </c>
      <c r="K26" s="40" t="s">
        <v>32</v>
      </c>
      <c r="L26" s="40" t="s">
        <v>32</v>
      </c>
      <c r="M26" s="40" t="s">
        <v>32</v>
      </c>
      <c r="N26" s="40" t="s">
        <v>32</v>
      </c>
      <c r="O26" s="40" t="s">
        <v>32</v>
      </c>
      <c r="P26" s="40" t="s">
        <v>32</v>
      </c>
      <c r="Q26" s="40" t="s">
        <v>32</v>
      </c>
    </row>
    <row r="27" spans="1:20" ht="45" customHeight="1" x14ac:dyDescent="0.25">
      <c r="A27" s="100" t="s">
        <v>41</v>
      </c>
      <c r="B27" s="100" t="s">
        <v>128</v>
      </c>
      <c r="C27" s="100" t="s">
        <v>147</v>
      </c>
      <c r="D27" s="39" t="s">
        <v>42</v>
      </c>
      <c r="E27" s="39" t="s">
        <v>107</v>
      </c>
      <c r="F27" s="39"/>
      <c r="G27" s="40" t="s">
        <v>32</v>
      </c>
      <c r="H27" s="40" t="s">
        <v>32</v>
      </c>
      <c r="I27" s="40" t="s">
        <v>32</v>
      </c>
      <c r="J27" s="40" t="s">
        <v>32</v>
      </c>
      <c r="K27" s="40" t="s">
        <v>32</v>
      </c>
      <c r="L27" s="40" t="s">
        <v>32</v>
      </c>
      <c r="M27" s="40" t="s">
        <v>32</v>
      </c>
      <c r="N27" s="40" t="s">
        <v>32</v>
      </c>
      <c r="O27" s="5">
        <v>13824</v>
      </c>
      <c r="P27" s="40" t="s">
        <v>32</v>
      </c>
      <c r="Q27" s="40" t="s">
        <v>32</v>
      </c>
      <c r="R27" s="1" t="s">
        <v>133</v>
      </c>
    </row>
    <row r="28" spans="1:20" ht="39" customHeight="1" x14ac:dyDescent="0.25">
      <c r="A28" s="100"/>
      <c r="B28" s="100"/>
      <c r="C28" s="100"/>
      <c r="D28" s="39" t="s">
        <v>40</v>
      </c>
      <c r="E28" s="39" t="s">
        <v>20</v>
      </c>
      <c r="F28" s="39"/>
      <c r="G28" s="40" t="s">
        <v>32</v>
      </c>
      <c r="H28" s="40" t="s">
        <v>32</v>
      </c>
      <c r="I28" s="40" t="s">
        <v>32</v>
      </c>
      <c r="J28" s="40" t="s">
        <v>32</v>
      </c>
      <c r="K28" s="40" t="s">
        <v>32</v>
      </c>
      <c r="L28" s="40" t="s">
        <v>32</v>
      </c>
      <c r="M28" s="40">
        <v>36</v>
      </c>
      <c r="N28" s="40">
        <v>67.900000000000006</v>
      </c>
      <c r="O28" s="40">
        <v>100</v>
      </c>
      <c r="P28" s="40" t="s">
        <v>32</v>
      </c>
      <c r="Q28" s="40" t="s">
        <v>32</v>
      </c>
    </row>
    <row r="29" spans="1:20" ht="44.25" customHeight="1" x14ac:dyDescent="0.25">
      <c r="A29" s="100" t="s">
        <v>43</v>
      </c>
      <c r="B29" s="100" t="s">
        <v>159</v>
      </c>
      <c r="C29" s="100" t="s">
        <v>147</v>
      </c>
      <c r="D29" s="39" t="s">
        <v>44</v>
      </c>
      <c r="E29" s="39" t="s">
        <v>39</v>
      </c>
      <c r="F29" s="39"/>
      <c r="G29" s="40" t="s">
        <v>32</v>
      </c>
      <c r="H29" s="40" t="s">
        <v>32</v>
      </c>
      <c r="I29" s="40" t="s">
        <v>32</v>
      </c>
      <c r="J29" s="40" t="s">
        <v>32</v>
      </c>
      <c r="K29" s="40" t="s">
        <v>32</v>
      </c>
      <c r="L29" s="40" t="s">
        <v>32</v>
      </c>
      <c r="M29" s="5">
        <v>8000</v>
      </c>
      <c r="N29" s="5">
        <v>11000</v>
      </c>
      <c r="O29" s="40" t="s">
        <v>32</v>
      </c>
      <c r="P29" s="40" t="s">
        <v>32</v>
      </c>
      <c r="Q29" s="40" t="s">
        <v>32</v>
      </c>
      <c r="R29" s="1" t="s">
        <v>173</v>
      </c>
    </row>
    <row r="30" spans="1:20" ht="44.25" customHeight="1" x14ac:dyDescent="0.25">
      <c r="A30" s="100"/>
      <c r="B30" s="100"/>
      <c r="C30" s="100"/>
      <c r="D30" s="39" t="s">
        <v>45</v>
      </c>
      <c r="E30" s="39" t="s">
        <v>39</v>
      </c>
      <c r="F30" s="39"/>
      <c r="G30" s="40" t="s">
        <v>32</v>
      </c>
      <c r="H30" s="40" t="s">
        <v>32</v>
      </c>
      <c r="I30" s="40" t="s">
        <v>32</v>
      </c>
      <c r="J30" s="40" t="s">
        <v>32</v>
      </c>
      <c r="K30" s="40" t="s">
        <v>32</v>
      </c>
      <c r="L30" s="40" t="s">
        <v>32</v>
      </c>
      <c r="M30" s="40">
        <v>875</v>
      </c>
      <c r="N30" s="5">
        <v>1209</v>
      </c>
      <c r="O30" s="40" t="s">
        <v>32</v>
      </c>
      <c r="P30" s="40" t="s">
        <v>32</v>
      </c>
      <c r="Q30" s="40" t="s">
        <v>32</v>
      </c>
    </row>
    <row r="31" spans="1:20" ht="54" customHeight="1" x14ac:dyDescent="0.25">
      <c r="A31" s="38" t="s">
        <v>46</v>
      </c>
      <c r="B31" s="38" t="s">
        <v>47</v>
      </c>
      <c r="C31" s="38"/>
      <c r="D31" s="39"/>
      <c r="E31" s="39"/>
      <c r="F31" s="39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 ht="84" customHeight="1" x14ac:dyDescent="0.25">
      <c r="A32" s="38" t="s">
        <v>48</v>
      </c>
      <c r="B32" s="38" t="s">
        <v>158</v>
      </c>
      <c r="C32" s="38" t="s">
        <v>49</v>
      </c>
      <c r="D32" s="39" t="s">
        <v>50</v>
      </c>
      <c r="E32" s="39" t="s">
        <v>25</v>
      </c>
      <c r="F32" s="39"/>
      <c r="G32" s="40" t="s">
        <v>32</v>
      </c>
      <c r="H32" s="40" t="s">
        <v>32</v>
      </c>
      <c r="I32" s="40" t="s">
        <v>32</v>
      </c>
      <c r="J32" s="40" t="s">
        <v>32</v>
      </c>
      <c r="K32" s="40" t="s">
        <v>32</v>
      </c>
      <c r="L32" s="40" t="s">
        <v>32</v>
      </c>
      <c r="M32" s="40">
        <v>1</v>
      </c>
      <c r="N32" s="40">
        <v>3</v>
      </c>
      <c r="O32" s="40">
        <v>5</v>
      </c>
      <c r="P32" s="40" t="s">
        <v>32</v>
      </c>
      <c r="Q32" s="40" t="s">
        <v>32</v>
      </c>
      <c r="R32" s="1" t="s">
        <v>171</v>
      </c>
    </row>
    <row r="33" spans="1:18" ht="63.75" customHeight="1" x14ac:dyDescent="0.25">
      <c r="A33" s="38" t="s">
        <v>108</v>
      </c>
      <c r="B33" s="38" t="s">
        <v>51</v>
      </c>
      <c r="C33" s="38"/>
      <c r="D33" s="39"/>
      <c r="E33" s="39"/>
      <c r="F33" s="39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8" ht="100.5" customHeight="1" x14ac:dyDescent="0.25">
      <c r="A34" s="38" t="s">
        <v>109</v>
      </c>
      <c r="B34" s="38" t="s">
        <v>157</v>
      </c>
      <c r="C34" s="38" t="s">
        <v>156</v>
      </c>
      <c r="D34" s="39" t="s">
        <v>155</v>
      </c>
      <c r="E34" s="39" t="s">
        <v>25</v>
      </c>
      <c r="F34" s="39"/>
      <c r="G34" s="40" t="s">
        <v>32</v>
      </c>
      <c r="H34" s="40" t="s">
        <v>32</v>
      </c>
      <c r="I34" s="40" t="s">
        <v>32</v>
      </c>
      <c r="J34" s="40" t="s">
        <v>32</v>
      </c>
      <c r="K34" s="40" t="s">
        <v>32</v>
      </c>
      <c r="L34" s="22" t="s">
        <v>32</v>
      </c>
      <c r="M34" s="40">
        <v>1</v>
      </c>
      <c r="N34" s="40" t="s">
        <v>32</v>
      </c>
      <c r="O34" s="40" t="s">
        <v>32</v>
      </c>
      <c r="P34" s="40" t="s">
        <v>32</v>
      </c>
      <c r="Q34" s="40" t="s">
        <v>32</v>
      </c>
    </row>
    <row r="35" spans="1:18" ht="147" customHeight="1" x14ac:dyDescent="0.25">
      <c r="A35" s="38" t="s">
        <v>110</v>
      </c>
      <c r="B35" s="38" t="s">
        <v>154</v>
      </c>
      <c r="C35" s="38" t="s">
        <v>153</v>
      </c>
      <c r="D35" s="39" t="s">
        <v>52</v>
      </c>
      <c r="E35" s="39" t="s">
        <v>22</v>
      </c>
      <c r="F35" s="39"/>
      <c r="G35" s="40">
        <v>80</v>
      </c>
      <c r="H35" s="40">
        <v>97</v>
      </c>
      <c r="I35" s="40">
        <v>105.5</v>
      </c>
      <c r="J35" s="40">
        <v>121.5</v>
      </c>
      <c r="K35" s="40">
        <v>122</v>
      </c>
      <c r="L35" s="40">
        <v>122.5</v>
      </c>
      <c r="M35" s="40">
        <v>122.5</v>
      </c>
      <c r="N35" s="40">
        <v>123</v>
      </c>
      <c r="O35" s="40">
        <v>123</v>
      </c>
      <c r="P35" s="40">
        <v>123.5</v>
      </c>
      <c r="Q35" s="40">
        <v>123.5</v>
      </c>
      <c r="R35" s="1" t="s">
        <v>163</v>
      </c>
    </row>
    <row r="36" spans="1:18" ht="48" customHeight="1" x14ac:dyDescent="0.25">
      <c r="A36" s="100" t="s">
        <v>111</v>
      </c>
      <c r="B36" s="100" t="s">
        <v>53</v>
      </c>
      <c r="C36" s="100" t="s">
        <v>15</v>
      </c>
      <c r="D36" s="39" t="s">
        <v>54</v>
      </c>
      <c r="E36" s="39" t="s">
        <v>25</v>
      </c>
      <c r="F36" s="39"/>
      <c r="G36" s="40" t="s">
        <v>32</v>
      </c>
      <c r="H36" s="40" t="s">
        <v>32</v>
      </c>
      <c r="I36" s="40">
        <v>1</v>
      </c>
      <c r="J36" s="40" t="s">
        <v>32</v>
      </c>
      <c r="K36" s="40" t="s">
        <v>32</v>
      </c>
      <c r="L36" s="40" t="s">
        <v>32</v>
      </c>
      <c r="M36" s="40" t="s">
        <v>32</v>
      </c>
      <c r="N36" s="40" t="s">
        <v>32</v>
      </c>
      <c r="O36" s="40" t="s">
        <v>32</v>
      </c>
      <c r="P36" s="40" t="s">
        <v>32</v>
      </c>
      <c r="Q36" s="40" t="s">
        <v>32</v>
      </c>
    </row>
    <row r="37" spans="1:18" ht="39.75" customHeight="1" x14ac:dyDescent="0.25">
      <c r="A37" s="100"/>
      <c r="B37" s="100"/>
      <c r="C37" s="100"/>
      <c r="D37" s="39" t="s">
        <v>55</v>
      </c>
      <c r="E37" s="39" t="s">
        <v>25</v>
      </c>
      <c r="F37" s="39"/>
      <c r="G37" s="40" t="s">
        <v>32</v>
      </c>
      <c r="H37" s="40" t="s">
        <v>32</v>
      </c>
      <c r="I37" s="40">
        <v>10</v>
      </c>
      <c r="J37" s="40" t="s">
        <v>32</v>
      </c>
      <c r="K37" s="40" t="s">
        <v>32</v>
      </c>
      <c r="L37" s="40" t="s">
        <v>32</v>
      </c>
      <c r="M37" s="40" t="s">
        <v>32</v>
      </c>
      <c r="N37" s="40" t="s">
        <v>32</v>
      </c>
      <c r="O37" s="40" t="s">
        <v>32</v>
      </c>
      <c r="P37" s="40" t="s">
        <v>32</v>
      </c>
      <c r="Q37" s="40" t="s">
        <v>32</v>
      </c>
    </row>
    <row r="38" spans="1:18" ht="81.75" customHeight="1" x14ac:dyDescent="0.25">
      <c r="A38" s="38" t="s">
        <v>112</v>
      </c>
      <c r="B38" s="38" t="s">
        <v>56</v>
      </c>
      <c r="C38" s="38" t="s">
        <v>15</v>
      </c>
      <c r="D38" s="39" t="s">
        <v>57</v>
      </c>
      <c r="E38" s="39" t="s">
        <v>25</v>
      </c>
      <c r="F38" s="39"/>
      <c r="G38" s="40" t="s">
        <v>32</v>
      </c>
      <c r="H38" s="40" t="s">
        <v>32</v>
      </c>
      <c r="I38" s="40" t="s">
        <v>32</v>
      </c>
      <c r="J38" s="40">
        <v>1</v>
      </c>
      <c r="K38" s="40">
        <v>1</v>
      </c>
      <c r="L38" s="40">
        <v>1</v>
      </c>
      <c r="M38" s="40">
        <v>1</v>
      </c>
      <c r="N38" s="40">
        <v>1</v>
      </c>
      <c r="O38" s="40">
        <v>1</v>
      </c>
      <c r="P38" s="40">
        <v>1</v>
      </c>
      <c r="Q38" s="40">
        <v>1</v>
      </c>
    </row>
    <row r="39" spans="1:18" ht="39" customHeight="1" x14ac:dyDescent="0.25">
      <c r="A39" s="100" t="s">
        <v>113</v>
      </c>
      <c r="B39" s="100" t="s">
        <v>58</v>
      </c>
      <c r="C39" s="100" t="s">
        <v>129</v>
      </c>
      <c r="D39" s="39" t="s">
        <v>59</v>
      </c>
      <c r="E39" s="39" t="s">
        <v>25</v>
      </c>
      <c r="F39" s="39"/>
      <c r="G39" s="40" t="s">
        <v>32</v>
      </c>
      <c r="H39" s="40" t="s">
        <v>32</v>
      </c>
      <c r="I39" s="40">
        <v>1</v>
      </c>
      <c r="J39" s="40">
        <v>1</v>
      </c>
      <c r="K39" s="40">
        <v>1</v>
      </c>
      <c r="L39" s="40">
        <v>1</v>
      </c>
      <c r="M39" s="40">
        <v>1</v>
      </c>
      <c r="N39" s="40">
        <v>1</v>
      </c>
      <c r="O39" s="40">
        <v>1</v>
      </c>
      <c r="P39" s="40">
        <v>1</v>
      </c>
      <c r="Q39" s="40">
        <v>1</v>
      </c>
    </row>
    <row r="40" spans="1:18" ht="52.5" customHeight="1" x14ac:dyDescent="0.25">
      <c r="A40" s="100"/>
      <c r="B40" s="100"/>
      <c r="C40" s="100"/>
      <c r="D40" s="39" t="s">
        <v>126</v>
      </c>
      <c r="E40" s="39" t="s">
        <v>25</v>
      </c>
      <c r="F40" s="39"/>
      <c r="G40" s="40" t="s">
        <v>32</v>
      </c>
      <c r="H40" s="40" t="s">
        <v>32</v>
      </c>
      <c r="I40" s="40" t="s">
        <v>32</v>
      </c>
      <c r="J40" s="40" t="s">
        <v>32</v>
      </c>
      <c r="K40" s="40">
        <v>1</v>
      </c>
      <c r="L40" s="40" t="s">
        <v>32</v>
      </c>
      <c r="M40" s="40" t="s">
        <v>32</v>
      </c>
      <c r="N40" s="40" t="s">
        <v>32</v>
      </c>
      <c r="O40" s="40" t="s">
        <v>32</v>
      </c>
      <c r="P40" s="40" t="s">
        <v>32</v>
      </c>
      <c r="Q40" s="40" t="s">
        <v>32</v>
      </c>
    </row>
    <row r="41" spans="1:18" s="23" customFormat="1" ht="52.5" customHeight="1" x14ac:dyDescent="0.25">
      <c r="A41" s="100"/>
      <c r="B41" s="100"/>
      <c r="C41" s="100"/>
      <c r="D41" s="39" t="s">
        <v>127</v>
      </c>
      <c r="E41" s="39" t="s">
        <v>25</v>
      </c>
      <c r="F41" s="39"/>
      <c r="G41" s="40" t="s">
        <v>32</v>
      </c>
      <c r="H41" s="40" t="s">
        <v>32</v>
      </c>
      <c r="I41" s="40" t="s">
        <v>32</v>
      </c>
      <c r="J41" s="40" t="s">
        <v>32</v>
      </c>
      <c r="K41" s="40">
        <v>6</v>
      </c>
      <c r="L41" s="40" t="s">
        <v>32</v>
      </c>
      <c r="M41" s="40" t="s">
        <v>32</v>
      </c>
      <c r="N41" s="40" t="s">
        <v>32</v>
      </c>
      <c r="O41" s="40" t="s">
        <v>32</v>
      </c>
      <c r="P41" s="40" t="s">
        <v>32</v>
      </c>
      <c r="Q41" s="40" t="s">
        <v>32</v>
      </c>
    </row>
    <row r="42" spans="1:18" ht="132.75" customHeight="1" x14ac:dyDescent="0.25">
      <c r="A42" s="37" t="s">
        <v>114</v>
      </c>
      <c r="B42" s="37" t="s">
        <v>152</v>
      </c>
      <c r="C42" s="37" t="s">
        <v>147</v>
      </c>
      <c r="D42" s="24" t="s">
        <v>131</v>
      </c>
      <c r="E42" s="24" t="s">
        <v>20</v>
      </c>
      <c r="F42" s="24"/>
      <c r="G42" s="41" t="s">
        <v>32</v>
      </c>
      <c r="H42" s="41" t="s">
        <v>32</v>
      </c>
      <c r="I42" s="41" t="s">
        <v>32</v>
      </c>
      <c r="J42" s="41" t="s">
        <v>32</v>
      </c>
      <c r="K42" s="41">
        <v>100</v>
      </c>
      <c r="L42" s="41" t="s">
        <v>32</v>
      </c>
      <c r="M42" s="41" t="s">
        <v>32</v>
      </c>
      <c r="N42" s="41" t="s">
        <v>32</v>
      </c>
      <c r="O42" s="41" t="s">
        <v>32</v>
      </c>
      <c r="P42" s="41" t="s">
        <v>32</v>
      </c>
      <c r="Q42" s="41" t="s">
        <v>32</v>
      </c>
    </row>
    <row r="43" spans="1:18" ht="21.75" customHeight="1" x14ac:dyDescent="0.25">
      <c r="A43" s="91" t="s">
        <v>115</v>
      </c>
      <c r="B43" s="91" t="s">
        <v>119</v>
      </c>
      <c r="C43" s="91" t="s">
        <v>147</v>
      </c>
      <c r="D43" s="31" t="s">
        <v>188</v>
      </c>
      <c r="E43" s="39" t="s">
        <v>25</v>
      </c>
      <c r="F43" s="39"/>
      <c r="G43" s="40" t="s">
        <v>32</v>
      </c>
      <c r="H43" s="40" t="s">
        <v>32</v>
      </c>
      <c r="I43" s="40" t="s">
        <v>32</v>
      </c>
      <c r="J43" s="40" t="s">
        <v>32</v>
      </c>
      <c r="K43" s="40" t="s">
        <v>32</v>
      </c>
      <c r="L43" s="32">
        <v>1</v>
      </c>
      <c r="M43" s="40" t="s">
        <v>32</v>
      </c>
      <c r="N43" s="40" t="s">
        <v>32</v>
      </c>
      <c r="O43" s="40" t="s">
        <v>32</v>
      </c>
      <c r="P43" s="40" t="s">
        <v>32</v>
      </c>
      <c r="Q43" s="40" t="s">
        <v>32</v>
      </c>
    </row>
    <row r="44" spans="1:18" ht="21.75" customHeight="1" x14ac:dyDescent="0.25">
      <c r="A44" s="92"/>
      <c r="B44" s="92"/>
      <c r="C44" s="92"/>
      <c r="D44" s="39" t="s">
        <v>40</v>
      </c>
      <c r="E44" s="39" t="s">
        <v>20</v>
      </c>
      <c r="F44" s="39"/>
      <c r="G44" s="40" t="s">
        <v>32</v>
      </c>
      <c r="H44" s="40" t="s">
        <v>32</v>
      </c>
      <c r="I44" s="40" t="s">
        <v>32</v>
      </c>
      <c r="J44" s="40" t="s">
        <v>32</v>
      </c>
      <c r="K44" s="40" t="s">
        <v>32</v>
      </c>
      <c r="L44" s="7">
        <f>(668796.856)/2151450.3*100</f>
        <v>31.085861290869705</v>
      </c>
      <c r="M44" s="7">
        <f>(800000+300000-101935.1)/2151450.3*100</f>
        <v>46.390330280927252</v>
      </c>
      <c r="N44" s="7">
        <f>(800000+300000+200000-101935.1)/2151450.3*100</f>
        <v>55.686385132856664</v>
      </c>
      <c r="O44" s="40">
        <v>100</v>
      </c>
      <c r="P44" s="40" t="s">
        <v>32</v>
      </c>
      <c r="Q44" s="40" t="s">
        <v>32</v>
      </c>
    </row>
    <row r="45" spans="1:18" ht="56.25" customHeight="1" x14ac:dyDescent="0.25">
      <c r="A45" s="93"/>
      <c r="B45" s="93"/>
      <c r="C45" s="93"/>
      <c r="D45" s="39" t="s">
        <v>120</v>
      </c>
      <c r="E45" s="39" t="s">
        <v>25</v>
      </c>
      <c r="F45" s="39"/>
      <c r="G45" s="40" t="s">
        <v>32</v>
      </c>
      <c r="H45" s="40" t="s">
        <v>32</v>
      </c>
      <c r="I45" s="40" t="s">
        <v>32</v>
      </c>
      <c r="J45" s="40" t="s">
        <v>32</v>
      </c>
      <c r="K45" s="40" t="s">
        <v>32</v>
      </c>
      <c r="L45" s="40" t="s">
        <v>32</v>
      </c>
      <c r="M45" s="40" t="s">
        <v>32</v>
      </c>
      <c r="N45" s="40" t="s">
        <v>32</v>
      </c>
      <c r="O45" s="40">
        <v>1</v>
      </c>
      <c r="P45" s="40" t="s">
        <v>32</v>
      </c>
      <c r="Q45" s="40" t="s">
        <v>32</v>
      </c>
    </row>
    <row r="46" spans="1:18" ht="50.25" customHeight="1" x14ac:dyDescent="0.25">
      <c r="A46" s="91" t="s">
        <v>60</v>
      </c>
      <c r="B46" s="91" t="s">
        <v>61</v>
      </c>
      <c r="C46" s="91" t="s">
        <v>15</v>
      </c>
      <c r="D46" s="39" t="s">
        <v>62</v>
      </c>
      <c r="E46" s="39" t="s">
        <v>25</v>
      </c>
      <c r="F46" s="39" t="s">
        <v>63</v>
      </c>
      <c r="G46" s="40">
        <v>77</v>
      </c>
      <c r="H46" s="40">
        <v>46</v>
      </c>
      <c r="I46" s="40">
        <v>5</v>
      </c>
      <c r="J46" s="40" t="s">
        <v>32</v>
      </c>
      <c r="K46" s="40">
        <v>19</v>
      </c>
      <c r="L46" s="40">
        <f>L71</f>
        <v>382</v>
      </c>
      <c r="M46" s="32">
        <f>M71</f>
        <v>13</v>
      </c>
      <c r="N46" s="40">
        <f t="shared" ref="N46:O46" si="2">N71</f>
        <v>13</v>
      </c>
      <c r="O46" s="40">
        <f t="shared" si="2"/>
        <v>13</v>
      </c>
      <c r="P46" s="40">
        <v>2</v>
      </c>
      <c r="Q46" s="40">
        <v>2</v>
      </c>
      <c r="R46" s="25">
        <f>G46+H46+I46+K46+L46+M46+N46+O46+P46+Q46</f>
        <v>572</v>
      </c>
    </row>
    <row r="47" spans="1:18" ht="82.5" customHeight="1" x14ac:dyDescent="0.25">
      <c r="A47" s="92"/>
      <c r="B47" s="92"/>
      <c r="C47" s="92"/>
      <c r="D47" s="39" t="s">
        <v>64</v>
      </c>
      <c r="E47" s="39" t="s">
        <v>25</v>
      </c>
      <c r="F47" s="39" t="s">
        <v>65</v>
      </c>
      <c r="G47" s="40" t="s">
        <v>32</v>
      </c>
      <c r="H47" s="40">
        <v>122</v>
      </c>
      <c r="I47" s="40">
        <v>10</v>
      </c>
      <c r="J47" s="40" t="s">
        <v>32</v>
      </c>
      <c r="K47" s="40">
        <v>38</v>
      </c>
      <c r="L47" s="32">
        <v>150</v>
      </c>
      <c r="M47" s="40">
        <v>20</v>
      </c>
      <c r="N47" s="40">
        <v>20</v>
      </c>
      <c r="O47" s="40">
        <v>4</v>
      </c>
      <c r="P47" s="40">
        <v>4</v>
      </c>
      <c r="Q47" s="40">
        <v>4</v>
      </c>
      <c r="R47" s="26">
        <f>H47+I47+K47+L47+M47+N47+O47+P47+Q47</f>
        <v>372</v>
      </c>
    </row>
    <row r="48" spans="1:18" ht="70.5" customHeight="1" x14ac:dyDescent="0.25">
      <c r="A48" s="92"/>
      <c r="B48" s="92"/>
      <c r="C48" s="92"/>
      <c r="D48" s="39" t="s">
        <v>66</v>
      </c>
      <c r="E48" s="39" t="s">
        <v>67</v>
      </c>
      <c r="F48" s="39" t="s">
        <v>65</v>
      </c>
      <c r="G48" s="40" t="s">
        <v>32</v>
      </c>
      <c r="H48" s="5">
        <v>6750</v>
      </c>
      <c r="I48" s="5">
        <v>7050</v>
      </c>
      <c r="J48" s="5">
        <v>2800</v>
      </c>
      <c r="K48" s="5">
        <v>1100</v>
      </c>
      <c r="L48" s="34">
        <v>12000</v>
      </c>
      <c r="M48" s="5">
        <v>2400</v>
      </c>
      <c r="N48" s="5">
        <v>2500</v>
      </c>
      <c r="O48" s="5">
        <v>2600</v>
      </c>
      <c r="P48" s="5">
        <v>2700</v>
      </c>
      <c r="Q48" s="5">
        <v>1400</v>
      </c>
      <c r="R48" s="27">
        <f>H48+I48+J48+K48+L48+M48+N48+O48+P48+Q48</f>
        <v>41300</v>
      </c>
    </row>
    <row r="49" spans="1:19" ht="70.5" customHeight="1" x14ac:dyDescent="0.25">
      <c r="A49" s="92"/>
      <c r="B49" s="92"/>
      <c r="C49" s="92"/>
      <c r="D49" s="39" t="s">
        <v>68</v>
      </c>
      <c r="E49" s="39" t="s">
        <v>67</v>
      </c>
      <c r="F49" s="39" t="s">
        <v>65</v>
      </c>
      <c r="G49" s="40" t="s">
        <v>32</v>
      </c>
      <c r="H49" s="5">
        <v>59500</v>
      </c>
      <c r="I49" s="5">
        <v>64500</v>
      </c>
      <c r="J49" s="5">
        <v>30000</v>
      </c>
      <c r="K49" s="5">
        <v>10800</v>
      </c>
      <c r="L49" s="34">
        <v>130000</v>
      </c>
      <c r="M49" s="5">
        <v>22000</v>
      </c>
      <c r="N49" s="5">
        <v>22200</v>
      </c>
      <c r="O49" s="5">
        <v>22400</v>
      </c>
      <c r="P49" s="5">
        <v>22600</v>
      </c>
      <c r="Q49" s="5">
        <v>11400</v>
      </c>
      <c r="R49" s="27">
        <f>H49+I49+J49+K49+L49+M49+N49+O49+P49+Q49</f>
        <v>395400</v>
      </c>
      <c r="S49" s="28"/>
    </row>
    <row r="50" spans="1:19" ht="102.75" customHeight="1" x14ac:dyDescent="0.25">
      <c r="A50" s="92"/>
      <c r="B50" s="92"/>
      <c r="C50" s="92"/>
      <c r="D50" s="39" t="s">
        <v>145</v>
      </c>
      <c r="E50" s="39" t="s">
        <v>25</v>
      </c>
      <c r="F50" s="39" t="s">
        <v>160</v>
      </c>
      <c r="G50" s="40" t="s">
        <v>32</v>
      </c>
      <c r="H50" s="40" t="s">
        <v>32</v>
      </c>
      <c r="I50" s="40" t="s">
        <v>32</v>
      </c>
      <c r="J50" s="40" t="s">
        <v>32</v>
      </c>
      <c r="K50" s="40" t="s">
        <v>32</v>
      </c>
      <c r="L50" s="5">
        <v>14000</v>
      </c>
      <c r="M50" s="5">
        <v>14050</v>
      </c>
      <c r="N50" s="5">
        <v>14100</v>
      </c>
      <c r="O50" s="5">
        <v>14150</v>
      </c>
      <c r="P50" s="5">
        <v>14200</v>
      </c>
      <c r="Q50" s="5">
        <v>14250</v>
      </c>
      <c r="R50" s="27">
        <f>SUM(L50:Q50)</f>
        <v>84750</v>
      </c>
    </row>
    <row r="51" spans="1:19" ht="119.25" customHeight="1" x14ac:dyDescent="0.25">
      <c r="A51" s="93"/>
      <c r="B51" s="93"/>
      <c r="C51" s="93"/>
      <c r="D51" s="39" t="s">
        <v>146</v>
      </c>
      <c r="E51" s="39" t="s">
        <v>17</v>
      </c>
      <c r="F51" s="39" t="s">
        <v>102</v>
      </c>
      <c r="G51" s="40" t="s">
        <v>32</v>
      </c>
      <c r="H51" s="40" t="s">
        <v>32</v>
      </c>
      <c r="I51" s="40" t="s">
        <v>32</v>
      </c>
      <c r="J51" s="40" t="s">
        <v>32</v>
      </c>
      <c r="K51" s="40" t="s">
        <v>32</v>
      </c>
      <c r="L51" s="34">
        <v>12000</v>
      </c>
      <c r="M51" s="34">
        <v>12100</v>
      </c>
      <c r="N51" s="34">
        <v>12200</v>
      </c>
      <c r="O51" s="34">
        <v>12300</v>
      </c>
      <c r="P51" s="34">
        <v>12400</v>
      </c>
      <c r="Q51" s="34">
        <v>12500</v>
      </c>
      <c r="R51" s="27">
        <f>SUM(L51:Q51)</f>
        <v>73500</v>
      </c>
    </row>
    <row r="52" spans="1:19" s="33" customFormat="1" ht="48.75" customHeight="1" x14ac:dyDescent="0.25">
      <c r="A52" s="30" t="s">
        <v>69</v>
      </c>
      <c r="B52" s="30" t="s">
        <v>70</v>
      </c>
      <c r="C52" s="30"/>
      <c r="D52" s="31"/>
      <c r="E52" s="31"/>
      <c r="F52" s="31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</row>
    <row r="53" spans="1:19" ht="39.75" customHeight="1" x14ac:dyDescent="0.25">
      <c r="A53" s="91" t="s">
        <v>71</v>
      </c>
      <c r="B53" s="91" t="s">
        <v>72</v>
      </c>
      <c r="C53" s="91" t="s">
        <v>15</v>
      </c>
      <c r="D53" s="39" t="s">
        <v>73</v>
      </c>
      <c r="E53" s="39" t="s">
        <v>25</v>
      </c>
      <c r="F53" s="39"/>
      <c r="G53" s="40" t="s">
        <v>32</v>
      </c>
      <c r="H53" s="40" t="s">
        <v>32</v>
      </c>
      <c r="I53" s="40" t="s">
        <v>32</v>
      </c>
      <c r="J53" s="40">
        <v>1</v>
      </c>
      <c r="K53" s="40">
        <v>1</v>
      </c>
      <c r="L53" s="40">
        <v>0</v>
      </c>
      <c r="M53" s="40">
        <v>1</v>
      </c>
      <c r="N53" s="40">
        <v>1</v>
      </c>
      <c r="O53" s="40">
        <v>1</v>
      </c>
      <c r="P53" s="40">
        <v>1</v>
      </c>
      <c r="Q53" s="40">
        <v>1</v>
      </c>
      <c r="R53" s="1" t="s">
        <v>174</v>
      </c>
    </row>
    <row r="54" spans="1:19" ht="47.25" x14ac:dyDescent="0.25">
      <c r="A54" s="92"/>
      <c r="B54" s="92"/>
      <c r="C54" s="92"/>
      <c r="D54" s="39" t="s">
        <v>74</v>
      </c>
      <c r="E54" s="39" t="s">
        <v>75</v>
      </c>
      <c r="F54" s="39"/>
      <c r="G54" s="40" t="s">
        <v>32</v>
      </c>
      <c r="H54" s="40">
        <v>515</v>
      </c>
      <c r="I54" s="40">
        <v>85</v>
      </c>
      <c r="J54" s="40">
        <v>90</v>
      </c>
      <c r="K54" s="40">
        <v>95</v>
      </c>
      <c r="L54" s="40">
        <v>910</v>
      </c>
      <c r="M54" s="40">
        <v>103</v>
      </c>
      <c r="N54" s="40">
        <v>105</v>
      </c>
      <c r="O54" s="40">
        <v>110</v>
      </c>
      <c r="P54" s="40">
        <v>115</v>
      </c>
      <c r="Q54" s="40">
        <v>120</v>
      </c>
    </row>
    <row r="55" spans="1:19" ht="50.25" customHeight="1" x14ac:dyDescent="0.25">
      <c r="A55" s="92"/>
      <c r="B55" s="92"/>
      <c r="C55" s="92"/>
      <c r="D55" s="39" t="s">
        <v>151</v>
      </c>
      <c r="E55" s="39" t="s">
        <v>25</v>
      </c>
      <c r="F55" s="39"/>
      <c r="G55" s="40" t="s">
        <v>32</v>
      </c>
      <c r="H55" s="40">
        <v>870</v>
      </c>
      <c r="I55" s="40">
        <v>880</v>
      </c>
      <c r="J55" s="5">
        <v>1400</v>
      </c>
      <c r="K55" s="5">
        <v>1500</v>
      </c>
      <c r="L55" s="5">
        <v>1600</v>
      </c>
      <c r="M55" s="5">
        <v>1700</v>
      </c>
      <c r="N55" s="5">
        <v>1720</v>
      </c>
      <c r="O55" s="5">
        <v>1750</v>
      </c>
      <c r="P55" s="5">
        <v>1770</v>
      </c>
      <c r="Q55" s="5">
        <v>1800</v>
      </c>
    </row>
    <row r="56" spans="1:19" ht="83.25" customHeight="1" x14ac:dyDescent="0.25">
      <c r="A56" s="92"/>
      <c r="B56" s="92"/>
      <c r="C56" s="92"/>
      <c r="D56" s="39" t="s">
        <v>150</v>
      </c>
      <c r="E56" s="39" t="s">
        <v>25</v>
      </c>
      <c r="F56" s="39"/>
      <c r="G56" s="40" t="s">
        <v>32</v>
      </c>
      <c r="H56" s="40" t="s">
        <v>32</v>
      </c>
      <c r="I56" s="40" t="s">
        <v>76</v>
      </c>
      <c r="J56" s="40" t="s">
        <v>76</v>
      </c>
      <c r="K56" s="40" t="s">
        <v>76</v>
      </c>
      <c r="L56" s="40" t="s">
        <v>186</v>
      </c>
      <c r="M56" s="40" t="s">
        <v>76</v>
      </c>
      <c r="N56" s="40" t="s">
        <v>76</v>
      </c>
      <c r="O56" s="40" t="s">
        <v>76</v>
      </c>
      <c r="P56" s="40" t="s">
        <v>76</v>
      </c>
      <c r="Q56" s="40" t="s">
        <v>76</v>
      </c>
    </row>
    <row r="57" spans="1:19" ht="50.25" customHeight="1" x14ac:dyDescent="0.25">
      <c r="A57" s="92"/>
      <c r="B57" s="92"/>
      <c r="C57" s="92"/>
      <c r="D57" s="39" t="s">
        <v>125</v>
      </c>
      <c r="E57" s="39" t="s">
        <v>25</v>
      </c>
      <c r="F57" s="39"/>
      <c r="G57" s="40" t="s">
        <v>32</v>
      </c>
      <c r="H57" s="40">
        <v>3</v>
      </c>
      <c r="I57" s="40">
        <v>3009</v>
      </c>
      <c r="J57" s="40">
        <v>16</v>
      </c>
      <c r="K57" s="40">
        <v>7</v>
      </c>
      <c r="L57" s="40">
        <v>0</v>
      </c>
      <c r="M57" s="40">
        <v>6</v>
      </c>
      <c r="N57" s="40">
        <v>6</v>
      </c>
      <c r="O57" s="40">
        <v>6</v>
      </c>
      <c r="P57" s="40">
        <v>6</v>
      </c>
      <c r="Q57" s="40">
        <v>6</v>
      </c>
      <c r="R57" s="1" t="s">
        <v>176</v>
      </c>
    </row>
    <row r="58" spans="1:19" ht="39.75" customHeight="1" x14ac:dyDescent="0.25">
      <c r="A58" s="92"/>
      <c r="B58" s="92"/>
      <c r="C58" s="92"/>
      <c r="D58" s="39" t="s">
        <v>77</v>
      </c>
      <c r="E58" s="39" t="s">
        <v>25</v>
      </c>
      <c r="F58" s="39"/>
      <c r="G58" s="40" t="s">
        <v>32</v>
      </c>
      <c r="H58" s="40" t="s">
        <v>32</v>
      </c>
      <c r="I58" s="40" t="s">
        <v>78</v>
      </c>
      <c r="J58" s="40" t="s">
        <v>32</v>
      </c>
      <c r="K58" s="40" t="s">
        <v>32</v>
      </c>
      <c r="L58" s="40" t="s">
        <v>32</v>
      </c>
      <c r="M58" s="40" t="s">
        <v>32</v>
      </c>
      <c r="N58" s="40" t="s">
        <v>32</v>
      </c>
      <c r="O58" s="40" t="s">
        <v>32</v>
      </c>
      <c r="P58" s="40" t="s">
        <v>32</v>
      </c>
      <c r="Q58" s="40" t="s">
        <v>32</v>
      </c>
    </row>
    <row r="59" spans="1:19" ht="34.5" customHeight="1" x14ac:dyDescent="0.25">
      <c r="A59" s="92"/>
      <c r="B59" s="92"/>
      <c r="C59" s="92"/>
      <c r="D59" s="39" t="s">
        <v>149</v>
      </c>
      <c r="E59" s="39" t="s">
        <v>75</v>
      </c>
      <c r="F59" s="39"/>
      <c r="G59" s="40" t="s">
        <v>32</v>
      </c>
      <c r="H59" s="40" t="s">
        <v>76</v>
      </c>
      <c r="I59" s="40" t="s">
        <v>76</v>
      </c>
      <c r="J59" s="40" t="s">
        <v>76</v>
      </c>
      <c r="K59" s="40" t="s">
        <v>32</v>
      </c>
      <c r="L59" s="40" t="s">
        <v>32</v>
      </c>
      <c r="M59" s="40" t="s">
        <v>32</v>
      </c>
      <c r="N59" s="40" t="s">
        <v>32</v>
      </c>
      <c r="O59" s="40" t="s">
        <v>32</v>
      </c>
      <c r="P59" s="40" t="s">
        <v>32</v>
      </c>
      <c r="Q59" s="40" t="s">
        <v>32</v>
      </c>
    </row>
    <row r="60" spans="1:19" ht="30" customHeight="1" x14ac:dyDescent="0.25">
      <c r="A60" s="92"/>
      <c r="B60" s="92"/>
      <c r="C60" s="92"/>
      <c r="D60" s="39" t="s">
        <v>79</v>
      </c>
      <c r="E60" s="39" t="s">
        <v>25</v>
      </c>
      <c r="F60" s="39"/>
      <c r="G60" s="40" t="s">
        <v>32</v>
      </c>
      <c r="H60" s="40" t="s">
        <v>32</v>
      </c>
      <c r="I60" s="40" t="s">
        <v>80</v>
      </c>
      <c r="J60" s="40" t="s">
        <v>80</v>
      </c>
      <c r="K60" s="40" t="s">
        <v>80</v>
      </c>
      <c r="L60" s="40" t="s">
        <v>80</v>
      </c>
      <c r="M60" s="40" t="s">
        <v>80</v>
      </c>
      <c r="N60" s="40" t="s">
        <v>80</v>
      </c>
      <c r="O60" s="40" t="s">
        <v>80</v>
      </c>
      <c r="P60" s="40" t="s">
        <v>80</v>
      </c>
      <c r="Q60" s="40" t="s">
        <v>80</v>
      </c>
    </row>
    <row r="61" spans="1:19" ht="33.75" customHeight="1" x14ac:dyDescent="0.25">
      <c r="A61" s="92"/>
      <c r="B61" s="92"/>
      <c r="C61" s="92"/>
      <c r="D61" s="39" t="s">
        <v>148</v>
      </c>
      <c r="E61" s="39" t="s">
        <v>75</v>
      </c>
      <c r="F61" s="39"/>
      <c r="G61" s="40" t="s">
        <v>32</v>
      </c>
      <c r="H61" s="40" t="s">
        <v>32</v>
      </c>
      <c r="I61" s="40" t="s">
        <v>32</v>
      </c>
      <c r="J61" s="40" t="s">
        <v>32</v>
      </c>
      <c r="K61" s="40" t="s">
        <v>121</v>
      </c>
      <c r="L61" s="40">
        <v>0</v>
      </c>
      <c r="M61" s="40" t="s">
        <v>121</v>
      </c>
      <c r="N61" s="40" t="s">
        <v>121</v>
      </c>
      <c r="O61" s="40" t="s">
        <v>121</v>
      </c>
      <c r="P61" s="40" t="s">
        <v>121</v>
      </c>
      <c r="Q61" s="40" t="s">
        <v>121</v>
      </c>
    </row>
    <row r="62" spans="1:19" ht="36.75" customHeight="1" x14ac:dyDescent="0.25">
      <c r="A62" s="93"/>
      <c r="B62" s="93"/>
      <c r="C62" s="93"/>
      <c r="D62" s="39" t="s">
        <v>122</v>
      </c>
      <c r="E62" s="39" t="s">
        <v>25</v>
      </c>
      <c r="F62" s="39"/>
      <c r="G62" s="40" t="s">
        <v>32</v>
      </c>
      <c r="H62" s="40" t="s">
        <v>32</v>
      </c>
      <c r="I62" s="40" t="s">
        <v>32</v>
      </c>
      <c r="J62" s="40" t="s">
        <v>32</v>
      </c>
      <c r="K62" s="40">
        <v>1</v>
      </c>
      <c r="L62" s="40">
        <v>0</v>
      </c>
      <c r="M62" s="40">
        <v>1</v>
      </c>
      <c r="N62" s="40">
        <v>1</v>
      </c>
      <c r="O62" s="40">
        <v>1</v>
      </c>
      <c r="P62" s="40">
        <v>1</v>
      </c>
      <c r="Q62" s="40">
        <v>1</v>
      </c>
    </row>
    <row r="63" spans="1:19" ht="84" hidden="1" customHeight="1" x14ac:dyDescent="0.25">
      <c r="A63" s="39" t="s">
        <v>81</v>
      </c>
      <c r="B63" s="38" t="s">
        <v>82</v>
      </c>
      <c r="C63" s="38" t="s">
        <v>15</v>
      </c>
      <c r="D63" s="39" t="s">
        <v>83</v>
      </c>
      <c r="E63" s="39" t="s">
        <v>25</v>
      </c>
      <c r="F63" s="39"/>
      <c r="G63" s="40">
        <v>44</v>
      </c>
      <c r="H63" s="40">
        <v>23</v>
      </c>
      <c r="I63" s="40">
        <v>5</v>
      </c>
      <c r="J63" s="40" t="s">
        <v>32</v>
      </c>
      <c r="K63" s="40" t="s">
        <v>32</v>
      </c>
      <c r="L63" s="40" t="s">
        <v>32</v>
      </c>
      <c r="M63" s="40" t="s">
        <v>32</v>
      </c>
      <c r="N63" s="40" t="s">
        <v>32</v>
      </c>
      <c r="O63" s="40" t="s">
        <v>32</v>
      </c>
      <c r="P63" s="40" t="s">
        <v>32</v>
      </c>
      <c r="Q63" s="40" t="s">
        <v>32</v>
      </c>
    </row>
    <row r="64" spans="1:19" ht="141" hidden="1" customHeight="1" x14ac:dyDescent="0.25">
      <c r="A64" s="39" t="s">
        <v>84</v>
      </c>
      <c r="B64" s="38" t="s">
        <v>85</v>
      </c>
      <c r="C64" s="38" t="s">
        <v>15</v>
      </c>
      <c r="D64" s="39" t="s">
        <v>106</v>
      </c>
      <c r="E64" s="39" t="s">
        <v>25</v>
      </c>
      <c r="F64" s="39"/>
      <c r="G64" s="40">
        <v>31</v>
      </c>
      <c r="H64" s="40">
        <v>17</v>
      </c>
      <c r="I64" s="40" t="s">
        <v>32</v>
      </c>
      <c r="J64" s="40" t="s">
        <v>32</v>
      </c>
      <c r="K64" s="40" t="s">
        <v>32</v>
      </c>
      <c r="L64" s="40" t="s">
        <v>32</v>
      </c>
      <c r="M64" s="40" t="s">
        <v>32</v>
      </c>
      <c r="N64" s="40" t="s">
        <v>32</v>
      </c>
      <c r="O64" s="40" t="s">
        <v>32</v>
      </c>
      <c r="P64" s="40" t="s">
        <v>32</v>
      </c>
      <c r="Q64" s="40" t="s">
        <v>32</v>
      </c>
    </row>
    <row r="65" spans="1:17" ht="204.75" hidden="1" x14ac:dyDescent="0.25">
      <c r="A65" s="39" t="s">
        <v>116</v>
      </c>
      <c r="B65" s="38" t="s">
        <v>86</v>
      </c>
      <c r="C65" s="38" t="s">
        <v>15</v>
      </c>
      <c r="D65" s="39" t="s">
        <v>87</v>
      </c>
      <c r="E65" s="39" t="s">
        <v>25</v>
      </c>
      <c r="F65" s="39"/>
      <c r="G65" s="40">
        <v>2</v>
      </c>
      <c r="H65" s="40">
        <v>5</v>
      </c>
      <c r="I65" s="40" t="s">
        <v>32</v>
      </c>
      <c r="J65" s="40" t="s">
        <v>32</v>
      </c>
      <c r="K65" s="40" t="s">
        <v>32</v>
      </c>
      <c r="L65" s="40" t="s">
        <v>32</v>
      </c>
      <c r="M65" s="40" t="s">
        <v>32</v>
      </c>
      <c r="N65" s="40" t="s">
        <v>32</v>
      </c>
      <c r="O65" s="40" t="s">
        <v>32</v>
      </c>
      <c r="P65" s="40" t="s">
        <v>32</v>
      </c>
      <c r="Q65" s="40" t="s">
        <v>32</v>
      </c>
    </row>
    <row r="66" spans="1:17" ht="263.25" hidden="1" customHeight="1" x14ac:dyDescent="0.25">
      <c r="A66" s="39" t="s">
        <v>117</v>
      </c>
      <c r="B66" s="38" t="s">
        <v>88</v>
      </c>
      <c r="C66" s="38" t="s">
        <v>15</v>
      </c>
      <c r="D66" s="39" t="s">
        <v>89</v>
      </c>
      <c r="E66" s="39" t="s">
        <v>25</v>
      </c>
      <c r="F66" s="39"/>
      <c r="G66" s="40" t="s">
        <v>32</v>
      </c>
      <c r="H66" s="40">
        <v>1</v>
      </c>
      <c r="I66" s="40" t="s">
        <v>32</v>
      </c>
      <c r="J66" s="40" t="s">
        <v>32</v>
      </c>
      <c r="K66" s="40" t="s">
        <v>32</v>
      </c>
      <c r="L66" s="40" t="s">
        <v>32</v>
      </c>
      <c r="M66" s="40" t="s">
        <v>32</v>
      </c>
      <c r="N66" s="40" t="s">
        <v>32</v>
      </c>
      <c r="O66" s="40" t="s">
        <v>32</v>
      </c>
      <c r="P66" s="40" t="s">
        <v>32</v>
      </c>
      <c r="Q66" s="40" t="s">
        <v>32</v>
      </c>
    </row>
    <row r="67" spans="1:17" ht="84" customHeight="1" x14ac:dyDescent="0.25">
      <c r="A67" s="39" t="s">
        <v>81</v>
      </c>
      <c r="B67" s="38" t="s">
        <v>82</v>
      </c>
      <c r="C67" s="38" t="s">
        <v>15</v>
      </c>
      <c r="D67" s="39" t="s">
        <v>83</v>
      </c>
      <c r="E67" s="39" t="s">
        <v>25</v>
      </c>
      <c r="F67" s="39"/>
      <c r="G67" s="40">
        <v>44</v>
      </c>
      <c r="H67" s="40">
        <v>23</v>
      </c>
      <c r="I67" s="40">
        <v>5</v>
      </c>
      <c r="J67" s="40" t="s">
        <v>32</v>
      </c>
      <c r="K67" s="40" t="s">
        <v>32</v>
      </c>
      <c r="L67" s="40" t="s">
        <v>32</v>
      </c>
      <c r="M67" s="40" t="s">
        <v>32</v>
      </c>
      <c r="N67" s="40" t="s">
        <v>32</v>
      </c>
      <c r="O67" s="40" t="s">
        <v>32</v>
      </c>
      <c r="P67" s="40" t="s">
        <v>32</v>
      </c>
      <c r="Q67" s="40" t="s">
        <v>32</v>
      </c>
    </row>
    <row r="68" spans="1:17" ht="146.25" customHeight="1" x14ac:dyDescent="0.25">
      <c r="A68" s="39" t="s">
        <v>84</v>
      </c>
      <c r="B68" s="38" t="s">
        <v>85</v>
      </c>
      <c r="C68" s="38" t="s">
        <v>15</v>
      </c>
      <c r="D68" s="39" t="s">
        <v>106</v>
      </c>
      <c r="E68" s="39" t="s">
        <v>25</v>
      </c>
      <c r="F68" s="39"/>
      <c r="G68" s="40">
        <v>31</v>
      </c>
      <c r="H68" s="40">
        <v>17</v>
      </c>
      <c r="I68" s="40" t="s">
        <v>32</v>
      </c>
      <c r="J68" s="40" t="s">
        <v>32</v>
      </c>
      <c r="K68" s="40" t="s">
        <v>32</v>
      </c>
      <c r="L68" s="40" t="s">
        <v>32</v>
      </c>
      <c r="M68" s="40" t="s">
        <v>32</v>
      </c>
      <c r="N68" s="40" t="s">
        <v>32</v>
      </c>
      <c r="O68" s="40" t="s">
        <v>32</v>
      </c>
      <c r="P68" s="40" t="s">
        <v>32</v>
      </c>
      <c r="Q68" s="40" t="s">
        <v>32</v>
      </c>
    </row>
    <row r="69" spans="1:17" ht="209.25" customHeight="1" x14ac:dyDescent="0.25">
      <c r="A69" s="39" t="s">
        <v>116</v>
      </c>
      <c r="B69" s="38" t="s">
        <v>86</v>
      </c>
      <c r="C69" s="38" t="s">
        <v>15</v>
      </c>
      <c r="D69" s="39" t="s">
        <v>87</v>
      </c>
      <c r="E69" s="39" t="s">
        <v>25</v>
      </c>
      <c r="F69" s="39"/>
      <c r="G69" s="40">
        <v>2</v>
      </c>
      <c r="H69" s="40">
        <v>5</v>
      </c>
      <c r="I69" s="40" t="s">
        <v>32</v>
      </c>
      <c r="J69" s="40" t="s">
        <v>32</v>
      </c>
      <c r="K69" s="40" t="s">
        <v>32</v>
      </c>
      <c r="L69" s="40" t="s">
        <v>32</v>
      </c>
      <c r="M69" s="40" t="s">
        <v>32</v>
      </c>
      <c r="N69" s="40" t="s">
        <v>32</v>
      </c>
      <c r="O69" s="40" t="s">
        <v>32</v>
      </c>
      <c r="P69" s="40" t="s">
        <v>32</v>
      </c>
      <c r="Q69" s="40" t="s">
        <v>32</v>
      </c>
    </row>
    <row r="70" spans="1:17" ht="273" customHeight="1" x14ac:dyDescent="0.25">
      <c r="A70" s="39" t="s">
        <v>117</v>
      </c>
      <c r="B70" s="38" t="s">
        <v>88</v>
      </c>
      <c r="C70" s="38" t="s">
        <v>15</v>
      </c>
      <c r="D70" s="39" t="s">
        <v>89</v>
      </c>
      <c r="E70" s="39" t="s">
        <v>25</v>
      </c>
      <c r="F70" s="39"/>
      <c r="G70" s="40" t="s">
        <v>32</v>
      </c>
      <c r="H70" s="40">
        <v>1</v>
      </c>
      <c r="I70" s="40" t="s">
        <v>32</v>
      </c>
      <c r="J70" s="40" t="s">
        <v>32</v>
      </c>
      <c r="K70" s="40" t="s">
        <v>32</v>
      </c>
      <c r="L70" s="40" t="s">
        <v>32</v>
      </c>
      <c r="M70" s="40" t="s">
        <v>32</v>
      </c>
      <c r="N70" s="40" t="s">
        <v>32</v>
      </c>
      <c r="O70" s="40" t="s">
        <v>32</v>
      </c>
      <c r="P70" s="40" t="s">
        <v>32</v>
      </c>
      <c r="Q70" s="40" t="s">
        <v>32</v>
      </c>
    </row>
    <row r="71" spans="1:17" ht="83.25" customHeight="1" x14ac:dyDescent="0.25">
      <c r="A71" s="88" t="s">
        <v>118</v>
      </c>
      <c r="B71" s="91" t="s">
        <v>190</v>
      </c>
      <c r="C71" s="91" t="s">
        <v>15</v>
      </c>
      <c r="D71" s="39" t="s">
        <v>144</v>
      </c>
      <c r="E71" s="39" t="s">
        <v>25</v>
      </c>
      <c r="F71" s="39"/>
      <c r="G71" s="40" t="s">
        <v>32</v>
      </c>
      <c r="H71" s="40" t="s">
        <v>32</v>
      </c>
      <c r="I71" s="40" t="s">
        <v>32</v>
      </c>
      <c r="J71" s="40" t="s">
        <v>32</v>
      </c>
      <c r="K71" s="40">
        <v>19</v>
      </c>
      <c r="L71" s="40">
        <f>L75+L78+L83+L85+L87+L89+L91+L93+L95+L97+L99+L100</f>
        <v>382</v>
      </c>
      <c r="M71" s="32">
        <f>M101+M108+M111+M114+M105</f>
        <v>13</v>
      </c>
      <c r="N71" s="40">
        <f t="shared" ref="N71:O71" si="3">N75</f>
        <v>13</v>
      </c>
      <c r="O71" s="40">
        <f t="shared" si="3"/>
        <v>13</v>
      </c>
      <c r="P71" s="40">
        <v>2</v>
      </c>
      <c r="Q71" s="40">
        <v>2</v>
      </c>
    </row>
    <row r="72" spans="1:17" ht="56.25" customHeight="1" x14ac:dyDescent="0.25">
      <c r="A72" s="89"/>
      <c r="B72" s="92"/>
      <c r="C72" s="92"/>
      <c r="D72" s="39" t="s">
        <v>139</v>
      </c>
      <c r="E72" s="39" t="s">
        <v>20</v>
      </c>
      <c r="F72" s="39"/>
      <c r="G72" s="40" t="s">
        <v>32</v>
      </c>
      <c r="H72" s="40" t="s">
        <v>32</v>
      </c>
      <c r="I72" s="40" t="s">
        <v>32</v>
      </c>
      <c r="J72" s="40" t="s">
        <v>32</v>
      </c>
      <c r="K72" s="40" t="s">
        <v>32</v>
      </c>
      <c r="L72" s="40">
        <v>0.1</v>
      </c>
      <c r="M72" s="32" t="s">
        <v>32</v>
      </c>
      <c r="N72" s="40">
        <v>1</v>
      </c>
      <c r="O72" s="40">
        <v>1</v>
      </c>
      <c r="P72" s="40">
        <v>1</v>
      </c>
      <c r="Q72" s="40">
        <v>1</v>
      </c>
    </row>
    <row r="73" spans="1:17" ht="56.25" customHeight="1" x14ac:dyDescent="0.25">
      <c r="A73" s="90"/>
      <c r="B73" s="93"/>
      <c r="C73" s="93"/>
      <c r="D73" s="39" t="s">
        <v>140</v>
      </c>
      <c r="E73" s="39" t="s">
        <v>20</v>
      </c>
      <c r="F73" s="39"/>
      <c r="G73" s="40" t="s">
        <v>32</v>
      </c>
      <c r="H73" s="40" t="s">
        <v>32</v>
      </c>
      <c r="I73" s="40" t="s">
        <v>32</v>
      </c>
      <c r="J73" s="40" t="s">
        <v>32</v>
      </c>
      <c r="K73" s="40" t="s">
        <v>32</v>
      </c>
      <c r="L73" s="40">
        <v>100</v>
      </c>
      <c r="M73" s="32">
        <v>100</v>
      </c>
      <c r="N73" s="40">
        <v>100</v>
      </c>
      <c r="O73" s="40">
        <v>100</v>
      </c>
      <c r="P73" s="40">
        <v>100</v>
      </c>
      <c r="Q73" s="40">
        <v>100</v>
      </c>
    </row>
    <row r="74" spans="1:17" ht="121.5" customHeight="1" x14ac:dyDescent="0.25">
      <c r="A74" s="88" t="s">
        <v>195</v>
      </c>
      <c r="B74" s="91" t="s">
        <v>142</v>
      </c>
      <c r="C74" s="91" t="s">
        <v>15</v>
      </c>
      <c r="D74" s="39" t="s">
        <v>105</v>
      </c>
      <c r="E74" s="39" t="s">
        <v>25</v>
      </c>
      <c r="F74" s="39"/>
      <c r="G74" s="40" t="s">
        <v>32</v>
      </c>
      <c r="H74" s="40" t="s">
        <v>32</v>
      </c>
      <c r="I74" s="40" t="s">
        <v>32</v>
      </c>
      <c r="J74" s="40" t="s">
        <v>32</v>
      </c>
      <c r="K74" s="40">
        <v>19</v>
      </c>
      <c r="L74" s="40" t="s">
        <v>32</v>
      </c>
      <c r="M74" s="40" t="s">
        <v>32</v>
      </c>
      <c r="N74" s="40" t="s">
        <v>32</v>
      </c>
      <c r="O74" s="40" t="s">
        <v>32</v>
      </c>
      <c r="P74" s="40" t="s">
        <v>32</v>
      </c>
      <c r="Q74" s="40" t="s">
        <v>32</v>
      </c>
    </row>
    <row r="75" spans="1:17" ht="34.5" customHeight="1" x14ac:dyDescent="0.25">
      <c r="A75" s="89"/>
      <c r="B75" s="92"/>
      <c r="C75" s="92"/>
      <c r="D75" s="39" t="s">
        <v>141</v>
      </c>
      <c r="E75" s="39" t="s">
        <v>25</v>
      </c>
      <c r="F75" s="39"/>
      <c r="G75" s="40" t="s">
        <v>32</v>
      </c>
      <c r="H75" s="40" t="s">
        <v>32</v>
      </c>
      <c r="I75" s="40" t="s">
        <v>32</v>
      </c>
      <c r="J75" s="40" t="s">
        <v>32</v>
      </c>
      <c r="K75" s="40" t="s">
        <v>32</v>
      </c>
      <c r="L75" s="40">
        <v>23</v>
      </c>
      <c r="M75" s="40" t="s">
        <v>32</v>
      </c>
      <c r="N75" s="40">
        <v>13</v>
      </c>
      <c r="O75" s="40">
        <v>13</v>
      </c>
      <c r="P75" s="40">
        <v>2</v>
      </c>
      <c r="Q75" s="40">
        <v>2</v>
      </c>
    </row>
    <row r="76" spans="1:17" ht="52.5" customHeight="1" x14ac:dyDescent="0.25">
      <c r="A76" s="89"/>
      <c r="B76" s="92"/>
      <c r="C76" s="92"/>
      <c r="D76" s="39" t="s">
        <v>139</v>
      </c>
      <c r="E76" s="39" t="s">
        <v>20</v>
      </c>
      <c r="F76" s="39"/>
      <c r="G76" s="40" t="s">
        <v>32</v>
      </c>
      <c r="H76" s="40" t="s">
        <v>32</v>
      </c>
      <c r="I76" s="40" t="s">
        <v>32</v>
      </c>
      <c r="J76" s="40" t="s">
        <v>32</v>
      </c>
      <c r="K76" s="40" t="s">
        <v>32</v>
      </c>
      <c r="L76" s="40">
        <v>0.1</v>
      </c>
      <c r="M76" s="40" t="s">
        <v>32</v>
      </c>
      <c r="N76" s="40">
        <v>1</v>
      </c>
      <c r="O76" s="40">
        <v>1</v>
      </c>
      <c r="P76" s="40">
        <v>1</v>
      </c>
      <c r="Q76" s="40">
        <v>1</v>
      </c>
    </row>
    <row r="77" spans="1:17" ht="51" customHeight="1" x14ac:dyDescent="0.25">
      <c r="A77" s="90"/>
      <c r="B77" s="93"/>
      <c r="C77" s="93"/>
      <c r="D77" s="39" t="s">
        <v>140</v>
      </c>
      <c r="E77" s="39" t="s">
        <v>20</v>
      </c>
      <c r="F77" s="39"/>
      <c r="G77" s="40" t="s">
        <v>32</v>
      </c>
      <c r="H77" s="40" t="s">
        <v>32</v>
      </c>
      <c r="I77" s="40" t="s">
        <v>32</v>
      </c>
      <c r="J77" s="40" t="s">
        <v>32</v>
      </c>
      <c r="K77" s="40" t="s">
        <v>32</v>
      </c>
      <c r="L77" s="40">
        <v>100</v>
      </c>
      <c r="M77" s="40" t="s">
        <v>32</v>
      </c>
      <c r="N77" s="40">
        <v>100</v>
      </c>
      <c r="O77" s="40">
        <v>100</v>
      </c>
      <c r="P77" s="40">
        <v>100</v>
      </c>
      <c r="Q77" s="40">
        <v>100</v>
      </c>
    </row>
    <row r="78" spans="1:17" ht="34.5" customHeight="1" x14ac:dyDescent="0.25">
      <c r="A78" s="88" t="s">
        <v>196</v>
      </c>
      <c r="B78" s="91" t="s">
        <v>143</v>
      </c>
      <c r="C78" s="91" t="s">
        <v>15</v>
      </c>
      <c r="D78" s="39" t="s">
        <v>141</v>
      </c>
      <c r="E78" s="39" t="s">
        <v>25</v>
      </c>
      <c r="F78" s="39"/>
      <c r="G78" s="40" t="s">
        <v>32</v>
      </c>
      <c r="H78" s="40" t="s">
        <v>32</v>
      </c>
      <c r="I78" s="40" t="s">
        <v>32</v>
      </c>
      <c r="J78" s="40" t="s">
        <v>32</v>
      </c>
      <c r="K78" s="40" t="s">
        <v>32</v>
      </c>
      <c r="L78" s="40">
        <v>8</v>
      </c>
      <c r="M78" s="40" t="s">
        <v>32</v>
      </c>
      <c r="N78" s="40" t="s">
        <v>32</v>
      </c>
      <c r="O78" s="40" t="s">
        <v>32</v>
      </c>
      <c r="P78" s="40" t="s">
        <v>32</v>
      </c>
      <c r="Q78" s="40" t="s">
        <v>32</v>
      </c>
    </row>
    <row r="79" spans="1:17" ht="57" customHeight="1" x14ac:dyDescent="0.25">
      <c r="A79" s="89"/>
      <c r="B79" s="92"/>
      <c r="C79" s="92"/>
      <c r="D79" s="39" t="s">
        <v>139</v>
      </c>
      <c r="E79" s="39" t="s">
        <v>20</v>
      </c>
      <c r="F79" s="39"/>
      <c r="G79" s="40" t="s">
        <v>32</v>
      </c>
      <c r="H79" s="40" t="s">
        <v>32</v>
      </c>
      <c r="I79" s="40" t="s">
        <v>32</v>
      </c>
      <c r="J79" s="40" t="s">
        <v>32</v>
      </c>
      <c r="K79" s="40" t="s">
        <v>32</v>
      </c>
      <c r="L79" s="40">
        <v>0.1</v>
      </c>
      <c r="M79" s="40" t="s">
        <v>32</v>
      </c>
      <c r="N79" s="40" t="s">
        <v>32</v>
      </c>
      <c r="O79" s="40" t="s">
        <v>32</v>
      </c>
      <c r="P79" s="40" t="s">
        <v>32</v>
      </c>
      <c r="Q79" s="40" t="s">
        <v>32</v>
      </c>
    </row>
    <row r="80" spans="1:17" ht="47.25" x14ac:dyDescent="0.25">
      <c r="A80" s="90"/>
      <c r="B80" s="93"/>
      <c r="C80" s="93"/>
      <c r="D80" s="39" t="s">
        <v>140</v>
      </c>
      <c r="E80" s="39" t="s">
        <v>20</v>
      </c>
      <c r="F80" s="39"/>
      <c r="G80" s="40" t="s">
        <v>32</v>
      </c>
      <c r="H80" s="40" t="s">
        <v>32</v>
      </c>
      <c r="I80" s="40" t="s">
        <v>32</v>
      </c>
      <c r="J80" s="40" t="s">
        <v>32</v>
      </c>
      <c r="K80" s="40" t="s">
        <v>32</v>
      </c>
      <c r="L80" s="40">
        <v>100</v>
      </c>
      <c r="M80" s="40" t="s">
        <v>32</v>
      </c>
      <c r="N80" s="40" t="s">
        <v>32</v>
      </c>
      <c r="O80" s="40" t="s">
        <v>32</v>
      </c>
      <c r="P80" s="40" t="s">
        <v>32</v>
      </c>
      <c r="Q80" s="40" t="s">
        <v>32</v>
      </c>
    </row>
    <row r="81" spans="1:18" ht="51.75" customHeight="1" x14ac:dyDescent="0.25">
      <c r="A81" s="88" t="s">
        <v>197</v>
      </c>
      <c r="B81" s="91" t="s">
        <v>134</v>
      </c>
      <c r="C81" s="91" t="s">
        <v>15</v>
      </c>
      <c r="D81" s="39" t="s">
        <v>135</v>
      </c>
      <c r="E81" s="39" t="s">
        <v>137</v>
      </c>
      <c r="F81" s="39"/>
      <c r="G81" s="40" t="s">
        <v>32</v>
      </c>
      <c r="H81" s="40" t="s">
        <v>32</v>
      </c>
      <c r="I81" s="40" t="s">
        <v>32</v>
      </c>
      <c r="J81" s="40" t="s">
        <v>32</v>
      </c>
      <c r="K81" s="40" t="s">
        <v>32</v>
      </c>
      <c r="L81" s="40" t="s">
        <v>138</v>
      </c>
      <c r="M81" s="40" t="s">
        <v>32</v>
      </c>
      <c r="N81" s="40" t="s">
        <v>32</v>
      </c>
      <c r="O81" s="40" t="s">
        <v>32</v>
      </c>
      <c r="P81" s="40" t="s">
        <v>32</v>
      </c>
      <c r="Q81" s="40" t="s">
        <v>32</v>
      </c>
      <c r="R81" s="29" t="s">
        <v>172</v>
      </c>
    </row>
    <row r="82" spans="1:18" ht="66.75" customHeight="1" x14ac:dyDescent="0.25">
      <c r="A82" s="89"/>
      <c r="B82" s="92"/>
      <c r="C82" s="92"/>
      <c r="D82" s="39" t="s">
        <v>136</v>
      </c>
      <c r="E82" s="39" t="s">
        <v>20</v>
      </c>
      <c r="F82" s="39"/>
      <c r="G82" s="40" t="s">
        <v>32</v>
      </c>
      <c r="H82" s="40" t="s">
        <v>32</v>
      </c>
      <c r="I82" s="40" t="s">
        <v>32</v>
      </c>
      <c r="J82" s="40" t="s">
        <v>32</v>
      </c>
      <c r="K82" s="40" t="s">
        <v>32</v>
      </c>
      <c r="L82" s="40">
        <v>75</v>
      </c>
      <c r="M82" s="40" t="s">
        <v>32</v>
      </c>
      <c r="N82" s="40" t="s">
        <v>32</v>
      </c>
      <c r="O82" s="40" t="s">
        <v>32</v>
      </c>
      <c r="P82" s="40" t="s">
        <v>32</v>
      </c>
      <c r="Q82" s="40" t="s">
        <v>32</v>
      </c>
      <c r="R82" s="29" t="s">
        <v>172</v>
      </c>
    </row>
    <row r="83" spans="1:18" ht="39.75" customHeight="1" x14ac:dyDescent="0.25">
      <c r="A83" s="90"/>
      <c r="B83" s="93"/>
      <c r="C83" s="93"/>
      <c r="D83" s="39" t="s">
        <v>141</v>
      </c>
      <c r="E83" s="39" t="s">
        <v>25</v>
      </c>
      <c r="F83" s="39"/>
      <c r="G83" s="40" t="s">
        <v>32</v>
      </c>
      <c r="H83" s="40" t="s">
        <v>32</v>
      </c>
      <c r="I83" s="40" t="s">
        <v>32</v>
      </c>
      <c r="J83" s="40" t="s">
        <v>32</v>
      </c>
      <c r="K83" s="40" t="s">
        <v>32</v>
      </c>
      <c r="L83" s="40">
        <v>126</v>
      </c>
      <c r="M83" s="40" t="s">
        <v>32</v>
      </c>
      <c r="N83" s="40" t="s">
        <v>32</v>
      </c>
      <c r="O83" s="40" t="s">
        <v>32</v>
      </c>
      <c r="P83" s="40" t="s">
        <v>32</v>
      </c>
      <c r="Q83" s="40" t="s">
        <v>32</v>
      </c>
    </row>
    <row r="84" spans="1:18" ht="114" customHeight="1" x14ac:dyDescent="0.25">
      <c r="A84" s="88" t="s">
        <v>198</v>
      </c>
      <c r="B84" s="91" t="s">
        <v>177</v>
      </c>
      <c r="C84" s="91" t="s">
        <v>15</v>
      </c>
      <c r="D84" s="39" t="s">
        <v>135</v>
      </c>
      <c r="E84" s="39" t="s">
        <v>137</v>
      </c>
      <c r="F84" s="39"/>
      <c r="G84" s="40" t="s">
        <v>32</v>
      </c>
      <c r="H84" s="40" t="s">
        <v>32</v>
      </c>
      <c r="I84" s="40" t="s">
        <v>32</v>
      </c>
      <c r="J84" s="40" t="s">
        <v>32</v>
      </c>
      <c r="K84" s="40" t="s">
        <v>32</v>
      </c>
      <c r="L84" s="40" t="s">
        <v>138</v>
      </c>
      <c r="M84" s="40" t="s">
        <v>32</v>
      </c>
      <c r="N84" s="40" t="s">
        <v>32</v>
      </c>
      <c r="O84" s="40" t="s">
        <v>32</v>
      </c>
      <c r="P84" s="40" t="s">
        <v>32</v>
      </c>
      <c r="Q84" s="40" t="s">
        <v>32</v>
      </c>
      <c r="R84" s="29" t="s">
        <v>172</v>
      </c>
    </row>
    <row r="85" spans="1:18" ht="43.5" customHeight="1" x14ac:dyDescent="0.25">
      <c r="A85" s="90"/>
      <c r="B85" s="93"/>
      <c r="C85" s="93"/>
      <c r="D85" s="39" t="s">
        <v>141</v>
      </c>
      <c r="E85" s="39" t="s">
        <v>25</v>
      </c>
      <c r="F85" s="39"/>
      <c r="G85" s="40" t="s">
        <v>32</v>
      </c>
      <c r="H85" s="40" t="s">
        <v>32</v>
      </c>
      <c r="I85" s="40" t="s">
        <v>32</v>
      </c>
      <c r="J85" s="40" t="s">
        <v>32</v>
      </c>
      <c r="K85" s="40" t="s">
        <v>32</v>
      </c>
      <c r="L85" s="40">
        <v>16</v>
      </c>
      <c r="M85" s="40" t="s">
        <v>32</v>
      </c>
      <c r="N85" s="40" t="s">
        <v>32</v>
      </c>
      <c r="O85" s="40" t="s">
        <v>32</v>
      </c>
      <c r="P85" s="40" t="s">
        <v>32</v>
      </c>
      <c r="Q85" s="40" t="s">
        <v>32</v>
      </c>
    </row>
    <row r="86" spans="1:18" ht="109.5" customHeight="1" x14ac:dyDescent="0.25">
      <c r="A86" s="88" t="s">
        <v>199</v>
      </c>
      <c r="B86" s="91" t="s">
        <v>178</v>
      </c>
      <c r="C86" s="91" t="s">
        <v>15</v>
      </c>
      <c r="D86" s="39" t="s">
        <v>135</v>
      </c>
      <c r="E86" s="39" t="s">
        <v>137</v>
      </c>
      <c r="F86" s="39"/>
      <c r="G86" s="40" t="s">
        <v>32</v>
      </c>
      <c r="H86" s="40" t="s">
        <v>32</v>
      </c>
      <c r="I86" s="40" t="s">
        <v>32</v>
      </c>
      <c r="J86" s="40" t="s">
        <v>32</v>
      </c>
      <c r="K86" s="40" t="s">
        <v>32</v>
      </c>
      <c r="L86" s="40" t="s">
        <v>138</v>
      </c>
      <c r="M86" s="40" t="s">
        <v>32</v>
      </c>
      <c r="N86" s="40" t="s">
        <v>32</v>
      </c>
      <c r="O86" s="40" t="s">
        <v>32</v>
      </c>
      <c r="P86" s="40" t="s">
        <v>32</v>
      </c>
      <c r="Q86" s="40" t="s">
        <v>32</v>
      </c>
      <c r="R86" s="29" t="s">
        <v>172</v>
      </c>
    </row>
    <row r="87" spans="1:18" ht="40.5" customHeight="1" x14ac:dyDescent="0.25">
      <c r="A87" s="90"/>
      <c r="B87" s="93"/>
      <c r="C87" s="93"/>
      <c r="D87" s="39" t="s">
        <v>141</v>
      </c>
      <c r="E87" s="39" t="s">
        <v>25</v>
      </c>
      <c r="F87" s="39"/>
      <c r="G87" s="40" t="s">
        <v>32</v>
      </c>
      <c r="H87" s="40" t="s">
        <v>32</v>
      </c>
      <c r="I87" s="40" t="s">
        <v>32</v>
      </c>
      <c r="J87" s="40" t="s">
        <v>32</v>
      </c>
      <c r="K87" s="40" t="s">
        <v>32</v>
      </c>
      <c r="L87" s="40">
        <v>19</v>
      </c>
      <c r="M87" s="40" t="s">
        <v>32</v>
      </c>
      <c r="N87" s="40" t="s">
        <v>32</v>
      </c>
      <c r="O87" s="40" t="s">
        <v>32</v>
      </c>
      <c r="P87" s="40" t="s">
        <v>32</v>
      </c>
      <c r="Q87" s="40" t="s">
        <v>32</v>
      </c>
    </row>
    <row r="88" spans="1:18" ht="105" customHeight="1" x14ac:dyDescent="0.25">
      <c r="A88" s="88" t="s">
        <v>200</v>
      </c>
      <c r="B88" s="91" t="s">
        <v>179</v>
      </c>
      <c r="C88" s="91" t="s">
        <v>15</v>
      </c>
      <c r="D88" s="39" t="s">
        <v>135</v>
      </c>
      <c r="E88" s="39" t="s">
        <v>137</v>
      </c>
      <c r="F88" s="39"/>
      <c r="G88" s="40" t="s">
        <v>32</v>
      </c>
      <c r="H88" s="40" t="s">
        <v>32</v>
      </c>
      <c r="I88" s="40" t="s">
        <v>32</v>
      </c>
      <c r="J88" s="40" t="s">
        <v>32</v>
      </c>
      <c r="K88" s="40" t="s">
        <v>32</v>
      </c>
      <c r="L88" s="40" t="s">
        <v>138</v>
      </c>
      <c r="M88" s="40" t="s">
        <v>32</v>
      </c>
      <c r="N88" s="40" t="s">
        <v>32</v>
      </c>
      <c r="O88" s="40" t="s">
        <v>32</v>
      </c>
      <c r="P88" s="40" t="s">
        <v>32</v>
      </c>
      <c r="Q88" s="40" t="s">
        <v>32</v>
      </c>
      <c r="R88" s="29" t="s">
        <v>172</v>
      </c>
    </row>
    <row r="89" spans="1:18" ht="45.75" customHeight="1" x14ac:dyDescent="0.25">
      <c r="A89" s="90"/>
      <c r="B89" s="93"/>
      <c r="C89" s="93"/>
      <c r="D89" s="39" t="s">
        <v>141</v>
      </c>
      <c r="E89" s="39" t="s">
        <v>25</v>
      </c>
      <c r="F89" s="39"/>
      <c r="G89" s="40" t="s">
        <v>32</v>
      </c>
      <c r="H89" s="40" t="s">
        <v>32</v>
      </c>
      <c r="I89" s="40" t="s">
        <v>32</v>
      </c>
      <c r="J89" s="40" t="s">
        <v>32</v>
      </c>
      <c r="K89" s="40" t="s">
        <v>32</v>
      </c>
      <c r="L89" s="40">
        <v>24</v>
      </c>
      <c r="M89" s="40" t="s">
        <v>32</v>
      </c>
      <c r="N89" s="40" t="s">
        <v>32</v>
      </c>
      <c r="O89" s="40" t="s">
        <v>32</v>
      </c>
      <c r="P89" s="40" t="s">
        <v>32</v>
      </c>
      <c r="Q89" s="40" t="s">
        <v>32</v>
      </c>
    </row>
    <row r="90" spans="1:18" ht="159" customHeight="1" x14ac:dyDescent="0.25">
      <c r="A90" s="88" t="s">
        <v>201</v>
      </c>
      <c r="B90" s="91" t="s">
        <v>180</v>
      </c>
      <c r="C90" s="91" t="s">
        <v>15</v>
      </c>
      <c r="D90" s="39" t="s">
        <v>135</v>
      </c>
      <c r="E90" s="39" t="s">
        <v>137</v>
      </c>
      <c r="F90" s="39"/>
      <c r="G90" s="40" t="s">
        <v>32</v>
      </c>
      <c r="H90" s="40" t="s">
        <v>32</v>
      </c>
      <c r="I90" s="40" t="s">
        <v>32</v>
      </c>
      <c r="J90" s="40" t="s">
        <v>32</v>
      </c>
      <c r="K90" s="40" t="s">
        <v>32</v>
      </c>
      <c r="L90" s="40" t="s">
        <v>138</v>
      </c>
      <c r="M90" s="40" t="s">
        <v>32</v>
      </c>
      <c r="N90" s="40" t="s">
        <v>32</v>
      </c>
      <c r="O90" s="40" t="s">
        <v>32</v>
      </c>
      <c r="P90" s="40" t="s">
        <v>32</v>
      </c>
      <c r="Q90" s="40" t="s">
        <v>32</v>
      </c>
      <c r="R90" s="29" t="s">
        <v>172</v>
      </c>
    </row>
    <row r="91" spans="1:18" ht="39.75" customHeight="1" x14ac:dyDescent="0.25">
      <c r="A91" s="90"/>
      <c r="B91" s="93"/>
      <c r="C91" s="93"/>
      <c r="D91" s="39" t="s">
        <v>141</v>
      </c>
      <c r="E91" s="39" t="s">
        <v>25</v>
      </c>
      <c r="F91" s="39"/>
      <c r="G91" s="40" t="s">
        <v>32</v>
      </c>
      <c r="H91" s="40" t="s">
        <v>32</v>
      </c>
      <c r="I91" s="40" t="s">
        <v>32</v>
      </c>
      <c r="J91" s="40" t="s">
        <v>32</v>
      </c>
      <c r="K91" s="40" t="s">
        <v>32</v>
      </c>
      <c r="L91" s="40">
        <v>58</v>
      </c>
      <c r="M91" s="40" t="s">
        <v>32</v>
      </c>
      <c r="N91" s="40" t="s">
        <v>32</v>
      </c>
      <c r="O91" s="40" t="s">
        <v>32</v>
      </c>
      <c r="P91" s="40" t="s">
        <v>32</v>
      </c>
      <c r="Q91" s="40" t="s">
        <v>32</v>
      </c>
    </row>
    <row r="92" spans="1:18" ht="112.5" customHeight="1" x14ac:dyDescent="0.25">
      <c r="A92" s="88" t="s">
        <v>202</v>
      </c>
      <c r="B92" s="91" t="s">
        <v>181</v>
      </c>
      <c r="C92" s="91" t="s">
        <v>15</v>
      </c>
      <c r="D92" s="39" t="s">
        <v>135</v>
      </c>
      <c r="E92" s="39" t="s">
        <v>137</v>
      </c>
      <c r="F92" s="39"/>
      <c r="G92" s="40" t="s">
        <v>32</v>
      </c>
      <c r="H92" s="40" t="s">
        <v>32</v>
      </c>
      <c r="I92" s="40" t="s">
        <v>32</v>
      </c>
      <c r="J92" s="40" t="s">
        <v>32</v>
      </c>
      <c r="K92" s="40" t="s">
        <v>32</v>
      </c>
      <c r="L92" s="40" t="s">
        <v>138</v>
      </c>
      <c r="M92" s="40" t="s">
        <v>32</v>
      </c>
      <c r="N92" s="40" t="s">
        <v>32</v>
      </c>
      <c r="O92" s="40" t="s">
        <v>32</v>
      </c>
      <c r="P92" s="40" t="s">
        <v>32</v>
      </c>
      <c r="Q92" s="40" t="s">
        <v>32</v>
      </c>
      <c r="R92" s="29" t="s">
        <v>172</v>
      </c>
    </row>
    <row r="93" spans="1:18" ht="38.25" customHeight="1" x14ac:dyDescent="0.25">
      <c r="A93" s="90"/>
      <c r="B93" s="93"/>
      <c r="C93" s="93"/>
      <c r="D93" s="39" t="s">
        <v>141</v>
      </c>
      <c r="E93" s="39" t="s">
        <v>25</v>
      </c>
      <c r="F93" s="39"/>
      <c r="G93" s="40" t="s">
        <v>32</v>
      </c>
      <c r="H93" s="40" t="s">
        <v>32</v>
      </c>
      <c r="I93" s="40" t="s">
        <v>32</v>
      </c>
      <c r="J93" s="40" t="s">
        <v>32</v>
      </c>
      <c r="K93" s="40" t="s">
        <v>32</v>
      </c>
      <c r="L93" s="40">
        <v>49</v>
      </c>
      <c r="M93" s="40" t="s">
        <v>32</v>
      </c>
      <c r="N93" s="40" t="s">
        <v>32</v>
      </c>
      <c r="O93" s="40" t="s">
        <v>32</v>
      </c>
      <c r="P93" s="40" t="s">
        <v>32</v>
      </c>
      <c r="Q93" s="40" t="s">
        <v>32</v>
      </c>
    </row>
    <row r="94" spans="1:18" ht="114" customHeight="1" x14ac:dyDescent="0.25">
      <c r="A94" s="88" t="s">
        <v>203</v>
      </c>
      <c r="B94" s="91" t="s">
        <v>184</v>
      </c>
      <c r="C94" s="91" t="s">
        <v>15</v>
      </c>
      <c r="D94" s="39" t="s">
        <v>135</v>
      </c>
      <c r="E94" s="39" t="s">
        <v>137</v>
      </c>
      <c r="F94" s="39"/>
      <c r="G94" s="40" t="s">
        <v>32</v>
      </c>
      <c r="H94" s="40" t="s">
        <v>32</v>
      </c>
      <c r="I94" s="40" t="s">
        <v>32</v>
      </c>
      <c r="J94" s="40" t="s">
        <v>32</v>
      </c>
      <c r="K94" s="40" t="s">
        <v>32</v>
      </c>
      <c r="L94" s="40" t="s">
        <v>138</v>
      </c>
      <c r="M94" s="40" t="s">
        <v>32</v>
      </c>
      <c r="N94" s="40" t="s">
        <v>32</v>
      </c>
      <c r="O94" s="40" t="s">
        <v>32</v>
      </c>
      <c r="P94" s="40" t="s">
        <v>32</v>
      </c>
      <c r="Q94" s="40" t="s">
        <v>32</v>
      </c>
      <c r="R94" s="29" t="s">
        <v>172</v>
      </c>
    </row>
    <row r="95" spans="1:18" ht="34.5" customHeight="1" x14ac:dyDescent="0.25">
      <c r="A95" s="90"/>
      <c r="B95" s="93"/>
      <c r="C95" s="93"/>
      <c r="D95" s="39" t="s">
        <v>141</v>
      </c>
      <c r="E95" s="39" t="s">
        <v>25</v>
      </c>
      <c r="F95" s="39"/>
      <c r="G95" s="40" t="s">
        <v>32</v>
      </c>
      <c r="H95" s="40" t="s">
        <v>32</v>
      </c>
      <c r="I95" s="40" t="s">
        <v>32</v>
      </c>
      <c r="J95" s="40" t="s">
        <v>32</v>
      </c>
      <c r="K95" s="40" t="s">
        <v>32</v>
      </c>
      <c r="L95" s="40">
        <v>33</v>
      </c>
      <c r="M95" s="40" t="s">
        <v>32</v>
      </c>
      <c r="N95" s="40" t="s">
        <v>32</v>
      </c>
      <c r="O95" s="40" t="s">
        <v>32</v>
      </c>
      <c r="P95" s="40" t="s">
        <v>32</v>
      </c>
      <c r="Q95" s="40" t="s">
        <v>32</v>
      </c>
    </row>
    <row r="96" spans="1:18" ht="87" customHeight="1" x14ac:dyDescent="0.25">
      <c r="A96" s="88" t="s">
        <v>204</v>
      </c>
      <c r="B96" s="91" t="s">
        <v>182</v>
      </c>
      <c r="C96" s="91" t="s">
        <v>15</v>
      </c>
      <c r="D96" s="39" t="s">
        <v>135</v>
      </c>
      <c r="E96" s="39" t="s">
        <v>137</v>
      </c>
      <c r="F96" s="39"/>
      <c r="G96" s="40" t="s">
        <v>32</v>
      </c>
      <c r="H96" s="40" t="s">
        <v>32</v>
      </c>
      <c r="I96" s="40" t="s">
        <v>32</v>
      </c>
      <c r="J96" s="40" t="s">
        <v>32</v>
      </c>
      <c r="K96" s="40" t="s">
        <v>32</v>
      </c>
      <c r="L96" s="40" t="s">
        <v>138</v>
      </c>
      <c r="M96" s="40" t="s">
        <v>32</v>
      </c>
      <c r="N96" s="40" t="s">
        <v>32</v>
      </c>
      <c r="O96" s="40" t="s">
        <v>32</v>
      </c>
      <c r="P96" s="40" t="s">
        <v>32</v>
      </c>
      <c r="Q96" s="40" t="s">
        <v>32</v>
      </c>
      <c r="R96" s="29" t="s">
        <v>172</v>
      </c>
    </row>
    <row r="97" spans="1:18" ht="64.5" customHeight="1" x14ac:dyDescent="0.25">
      <c r="A97" s="90"/>
      <c r="B97" s="93"/>
      <c r="C97" s="93"/>
      <c r="D97" s="39" t="s">
        <v>141</v>
      </c>
      <c r="E97" s="39" t="s">
        <v>25</v>
      </c>
      <c r="F97" s="39"/>
      <c r="G97" s="40" t="s">
        <v>32</v>
      </c>
      <c r="H97" s="40" t="s">
        <v>32</v>
      </c>
      <c r="I97" s="40" t="s">
        <v>32</v>
      </c>
      <c r="J97" s="40" t="s">
        <v>32</v>
      </c>
      <c r="K97" s="40" t="s">
        <v>32</v>
      </c>
      <c r="L97" s="40">
        <v>2</v>
      </c>
      <c r="M97" s="40" t="s">
        <v>32</v>
      </c>
      <c r="N97" s="40" t="s">
        <v>32</v>
      </c>
      <c r="O97" s="40" t="s">
        <v>32</v>
      </c>
      <c r="P97" s="40" t="s">
        <v>32</v>
      </c>
      <c r="Q97" s="40" t="s">
        <v>32</v>
      </c>
    </row>
    <row r="98" spans="1:18" ht="181.5" customHeight="1" x14ac:dyDescent="0.25">
      <c r="A98" s="88" t="s">
        <v>205</v>
      </c>
      <c r="B98" s="91" t="s">
        <v>183</v>
      </c>
      <c r="C98" s="91" t="s">
        <v>15</v>
      </c>
      <c r="D98" s="39" t="s">
        <v>135</v>
      </c>
      <c r="E98" s="39" t="s">
        <v>137</v>
      </c>
      <c r="F98" s="39"/>
      <c r="G98" s="40" t="s">
        <v>32</v>
      </c>
      <c r="H98" s="40" t="s">
        <v>32</v>
      </c>
      <c r="I98" s="40" t="s">
        <v>32</v>
      </c>
      <c r="J98" s="40" t="s">
        <v>32</v>
      </c>
      <c r="K98" s="40" t="s">
        <v>32</v>
      </c>
      <c r="L98" s="40" t="s">
        <v>138</v>
      </c>
      <c r="M98" s="40" t="s">
        <v>32</v>
      </c>
      <c r="N98" s="40" t="s">
        <v>32</v>
      </c>
      <c r="O98" s="40" t="s">
        <v>32</v>
      </c>
      <c r="P98" s="40" t="s">
        <v>32</v>
      </c>
      <c r="Q98" s="40" t="s">
        <v>32</v>
      </c>
      <c r="R98" s="29" t="s">
        <v>172</v>
      </c>
    </row>
    <row r="99" spans="1:18" ht="125.25" customHeight="1" x14ac:dyDescent="0.25">
      <c r="A99" s="90"/>
      <c r="B99" s="93"/>
      <c r="C99" s="93"/>
      <c r="D99" s="39" t="s">
        <v>141</v>
      </c>
      <c r="E99" s="39" t="s">
        <v>25</v>
      </c>
      <c r="F99" s="39"/>
      <c r="G99" s="40" t="s">
        <v>32</v>
      </c>
      <c r="H99" s="40" t="s">
        <v>32</v>
      </c>
      <c r="I99" s="40" t="s">
        <v>32</v>
      </c>
      <c r="J99" s="40" t="s">
        <v>32</v>
      </c>
      <c r="K99" s="40" t="s">
        <v>32</v>
      </c>
      <c r="L99" s="40">
        <v>12</v>
      </c>
      <c r="M99" s="40" t="s">
        <v>32</v>
      </c>
      <c r="N99" s="40" t="s">
        <v>32</v>
      </c>
      <c r="O99" s="40" t="s">
        <v>32</v>
      </c>
      <c r="P99" s="40" t="s">
        <v>32</v>
      </c>
      <c r="Q99" s="40" t="s">
        <v>32</v>
      </c>
    </row>
    <row r="100" spans="1:18" ht="42" customHeight="1" x14ac:dyDescent="0.25">
      <c r="A100" s="88" t="s">
        <v>206</v>
      </c>
      <c r="B100" s="91" t="s">
        <v>185</v>
      </c>
      <c r="C100" s="91" t="s">
        <v>15</v>
      </c>
      <c r="D100" s="39" t="s">
        <v>141</v>
      </c>
      <c r="E100" s="39" t="s">
        <v>25</v>
      </c>
      <c r="F100" s="39"/>
      <c r="G100" s="40" t="s">
        <v>32</v>
      </c>
      <c r="H100" s="40" t="s">
        <v>32</v>
      </c>
      <c r="I100" s="40" t="s">
        <v>32</v>
      </c>
      <c r="J100" s="40" t="s">
        <v>32</v>
      </c>
      <c r="K100" s="40" t="s">
        <v>32</v>
      </c>
      <c r="L100" s="40">
        <v>12</v>
      </c>
      <c r="M100" s="40" t="s">
        <v>32</v>
      </c>
      <c r="N100" s="40" t="s">
        <v>32</v>
      </c>
      <c r="O100" s="40" t="s">
        <v>32</v>
      </c>
      <c r="P100" s="40" t="s">
        <v>32</v>
      </c>
      <c r="Q100" s="40" t="s">
        <v>32</v>
      </c>
    </row>
    <row r="101" spans="1:18" ht="94.5" x14ac:dyDescent="0.25">
      <c r="A101" s="89"/>
      <c r="B101" s="92"/>
      <c r="C101" s="92"/>
      <c r="D101" s="39" t="s">
        <v>193</v>
      </c>
      <c r="E101" s="39" t="s">
        <v>25</v>
      </c>
      <c r="F101" s="39"/>
      <c r="G101" s="40" t="s">
        <v>32</v>
      </c>
      <c r="H101" s="40" t="s">
        <v>32</v>
      </c>
      <c r="I101" s="40" t="s">
        <v>32</v>
      </c>
      <c r="J101" s="40" t="s">
        <v>32</v>
      </c>
      <c r="K101" s="40" t="s">
        <v>32</v>
      </c>
      <c r="L101" s="40" t="s">
        <v>32</v>
      </c>
      <c r="M101" s="40">
        <v>1</v>
      </c>
      <c r="N101" s="40" t="s">
        <v>32</v>
      </c>
      <c r="O101" s="40" t="s">
        <v>32</v>
      </c>
      <c r="P101" s="40" t="s">
        <v>32</v>
      </c>
      <c r="Q101" s="40" t="s">
        <v>32</v>
      </c>
    </row>
    <row r="102" spans="1:18" ht="51.75" customHeight="1" x14ac:dyDescent="0.25">
      <c r="A102" s="89"/>
      <c r="B102" s="92"/>
      <c r="C102" s="92"/>
      <c r="D102" s="39" t="s">
        <v>139</v>
      </c>
      <c r="E102" s="39" t="s">
        <v>20</v>
      </c>
      <c r="F102" s="39"/>
      <c r="G102" s="40" t="s">
        <v>32</v>
      </c>
      <c r="H102" s="40" t="s">
        <v>32</v>
      </c>
      <c r="I102" s="40" t="s">
        <v>32</v>
      </c>
      <c r="J102" s="40" t="s">
        <v>32</v>
      </c>
      <c r="K102" s="40" t="s">
        <v>32</v>
      </c>
      <c r="L102" s="40">
        <v>0.1</v>
      </c>
      <c r="M102" s="40" t="s">
        <v>32</v>
      </c>
      <c r="N102" s="40" t="s">
        <v>32</v>
      </c>
      <c r="O102" s="40" t="s">
        <v>32</v>
      </c>
      <c r="P102" s="40" t="s">
        <v>32</v>
      </c>
      <c r="Q102" s="40" t="s">
        <v>32</v>
      </c>
    </row>
    <row r="103" spans="1:18" ht="103.5" customHeight="1" x14ac:dyDescent="0.25">
      <c r="A103" s="89"/>
      <c r="B103" s="92"/>
      <c r="C103" s="92"/>
      <c r="D103" s="39" t="s">
        <v>192</v>
      </c>
      <c r="E103" s="39" t="s">
        <v>20</v>
      </c>
      <c r="F103" s="39"/>
      <c r="G103" s="40" t="s">
        <v>32</v>
      </c>
      <c r="H103" s="40" t="s">
        <v>32</v>
      </c>
      <c r="I103" s="40" t="s">
        <v>32</v>
      </c>
      <c r="J103" s="40" t="s">
        <v>32</v>
      </c>
      <c r="K103" s="40" t="s">
        <v>32</v>
      </c>
      <c r="L103" s="40" t="s">
        <v>32</v>
      </c>
      <c r="M103" s="40">
        <v>0.01</v>
      </c>
      <c r="N103" s="40" t="s">
        <v>32</v>
      </c>
      <c r="O103" s="40" t="s">
        <v>32</v>
      </c>
      <c r="P103" s="40" t="s">
        <v>32</v>
      </c>
      <c r="Q103" s="40" t="s">
        <v>32</v>
      </c>
    </row>
    <row r="104" spans="1:18" ht="52.5" customHeight="1" x14ac:dyDescent="0.25">
      <c r="A104" s="90"/>
      <c r="B104" s="93"/>
      <c r="C104" s="93"/>
      <c r="D104" s="39" t="s">
        <v>140</v>
      </c>
      <c r="E104" s="39" t="s">
        <v>20</v>
      </c>
      <c r="F104" s="39"/>
      <c r="G104" s="40" t="s">
        <v>32</v>
      </c>
      <c r="H104" s="40" t="s">
        <v>32</v>
      </c>
      <c r="I104" s="40" t="s">
        <v>32</v>
      </c>
      <c r="J104" s="40" t="s">
        <v>32</v>
      </c>
      <c r="K104" s="40" t="s">
        <v>32</v>
      </c>
      <c r="L104" s="40">
        <v>100</v>
      </c>
      <c r="M104" s="40">
        <v>100</v>
      </c>
      <c r="N104" s="40" t="s">
        <v>32</v>
      </c>
      <c r="O104" s="40" t="s">
        <v>32</v>
      </c>
      <c r="P104" s="40" t="s">
        <v>32</v>
      </c>
      <c r="Q104" s="40" t="s">
        <v>32</v>
      </c>
    </row>
    <row r="105" spans="1:18" s="29" customFormat="1" ht="31.5" x14ac:dyDescent="0.25">
      <c r="A105" s="94" t="s">
        <v>207</v>
      </c>
      <c r="B105" s="97" t="s">
        <v>189</v>
      </c>
      <c r="C105" s="97" t="s">
        <v>15</v>
      </c>
      <c r="D105" s="36" t="s">
        <v>194</v>
      </c>
      <c r="E105" s="36" t="s">
        <v>25</v>
      </c>
      <c r="F105" s="36"/>
      <c r="G105" s="35" t="s">
        <v>32</v>
      </c>
      <c r="H105" s="35" t="s">
        <v>32</v>
      </c>
      <c r="I105" s="35" t="s">
        <v>32</v>
      </c>
      <c r="J105" s="35" t="s">
        <v>32</v>
      </c>
      <c r="K105" s="35" t="s">
        <v>32</v>
      </c>
      <c r="L105" s="35" t="s">
        <v>32</v>
      </c>
      <c r="M105" s="35">
        <v>6</v>
      </c>
      <c r="N105" s="35" t="s">
        <v>32</v>
      </c>
      <c r="O105" s="35" t="s">
        <v>32</v>
      </c>
      <c r="P105" s="35" t="s">
        <v>32</v>
      </c>
      <c r="Q105" s="35" t="s">
        <v>32</v>
      </c>
    </row>
    <row r="106" spans="1:18" s="29" customFormat="1" ht="47.25" x14ac:dyDescent="0.25">
      <c r="A106" s="95"/>
      <c r="B106" s="98"/>
      <c r="C106" s="98"/>
      <c r="D106" s="36" t="s">
        <v>135</v>
      </c>
      <c r="E106" s="36" t="s">
        <v>20</v>
      </c>
      <c r="F106" s="36"/>
      <c r="G106" s="35" t="s">
        <v>32</v>
      </c>
      <c r="H106" s="35" t="s">
        <v>32</v>
      </c>
      <c r="I106" s="35" t="s">
        <v>32</v>
      </c>
      <c r="J106" s="35" t="s">
        <v>32</v>
      </c>
      <c r="K106" s="35" t="s">
        <v>32</v>
      </c>
      <c r="L106" s="35" t="s">
        <v>32</v>
      </c>
      <c r="M106" s="35" t="s">
        <v>138</v>
      </c>
      <c r="N106" s="35" t="s">
        <v>32</v>
      </c>
      <c r="O106" s="35" t="s">
        <v>32</v>
      </c>
      <c r="P106" s="35" t="s">
        <v>32</v>
      </c>
      <c r="Q106" s="35" t="s">
        <v>32</v>
      </c>
    </row>
    <row r="107" spans="1:18" s="29" customFormat="1" ht="78.75" x14ac:dyDescent="0.25">
      <c r="A107" s="96"/>
      <c r="B107" s="99"/>
      <c r="C107" s="99"/>
      <c r="D107" s="36" t="s">
        <v>191</v>
      </c>
      <c r="E107" s="36" t="s">
        <v>20</v>
      </c>
      <c r="F107" s="36"/>
      <c r="G107" s="35" t="s">
        <v>32</v>
      </c>
      <c r="H107" s="35" t="s">
        <v>32</v>
      </c>
      <c r="I107" s="35" t="s">
        <v>32</v>
      </c>
      <c r="J107" s="35" t="s">
        <v>32</v>
      </c>
      <c r="K107" s="35" t="s">
        <v>32</v>
      </c>
      <c r="L107" s="35" t="s">
        <v>32</v>
      </c>
      <c r="M107" s="35">
        <v>85</v>
      </c>
      <c r="N107" s="35" t="s">
        <v>32</v>
      </c>
      <c r="O107" s="35" t="s">
        <v>32</v>
      </c>
      <c r="P107" s="35" t="s">
        <v>32</v>
      </c>
      <c r="Q107" s="35" t="s">
        <v>32</v>
      </c>
    </row>
    <row r="108" spans="1:18" ht="94.5" x14ac:dyDescent="0.25">
      <c r="A108" s="88" t="s">
        <v>208</v>
      </c>
      <c r="B108" s="91" t="s">
        <v>211</v>
      </c>
      <c r="C108" s="91" t="s">
        <v>15</v>
      </c>
      <c r="D108" s="39" t="s">
        <v>193</v>
      </c>
      <c r="E108" s="39" t="s">
        <v>25</v>
      </c>
      <c r="F108" s="39"/>
      <c r="G108" s="40" t="s">
        <v>32</v>
      </c>
      <c r="H108" s="40" t="s">
        <v>32</v>
      </c>
      <c r="I108" s="40" t="s">
        <v>32</v>
      </c>
      <c r="J108" s="40" t="s">
        <v>32</v>
      </c>
      <c r="K108" s="40" t="s">
        <v>32</v>
      </c>
      <c r="L108" s="40" t="s">
        <v>32</v>
      </c>
      <c r="M108" s="40">
        <v>2</v>
      </c>
      <c r="N108" s="40" t="s">
        <v>32</v>
      </c>
      <c r="O108" s="40" t="s">
        <v>32</v>
      </c>
      <c r="P108" s="40" t="s">
        <v>32</v>
      </c>
      <c r="Q108" s="40" t="s">
        <v>32</v>
      </c>
    </row>
    <row r="109" spans="1:18" ht="105" customHeight="1" x14ac:dyDescent="0.25">
      <c r="A109" s="89"/>
      <c r="B109" s="92"/>
      <c r="C109" s="92"/>
      <c r="D109" s="39" t="s">
        <v>192</v>
      </c>
      <c r="E109" s="39" t="s">
        <v>20</v>
      </c>
      <c r="F109" s="39"/>
      <c r="G109" s="40" t="s">
        <v>32</v>
      </c>
      <c r="H109" s="40" t="s">
        <v>32</v>
      </c>
      <c r="I109" s="40" t="s">
        <v>32</v>
      </c>
      <c r="J109" s="40" t="s">
        <v>32</v>
      </c>
      <c r="K109" s="40" t="s">
        <v>32</v>
      </c>
      <c r="L109" s="40" t="s">
        <v>32</v>
      </c>
      <c r="M109" s="40">
        <v>0.01</v>
      </c>
      <c r="N109" s="40" t="s">
        <v>32</v>
      </c>
      <c r="O109" s="40" t="s">
        <v>32</v>
      </c>
      <c r="P109" s="40" t="s">
        <v>32</v>
      </c>
      <c r="Q109" s="40" t="s">
        <v>32</v>
      </c>
    </row>
    <row r="110" spans="1:18" ht="47.25" x14ac:dyDescent="0.25">
      <c r="A110" s="90"/>
      <c r="B110" s="93"/>
      <c r="C110" s="93"/>
      <c r="D110" s="39" t="s">
        <v>140</v>
      </c>
      <c r="E110" s="39" t="s">
        <v>20</v>
      </c>
      <c r="F110" s="39"/>
      <c r="G110" s="40" t="s">
        <v>32</v>
      </c>
      <c r="H110" s="40" t="s">
        <v>32</v>
      </c>
      <c r="I110" s="40" t="s">
        <v>32</v>
      </c>
      <c r="J110" s="40" t="s">
        <v>32</v>
      </c>
      <c r="K110" s="40" t="s">
        <v>32</v>
      </c>
      <c r="L110" s="40" t="s">
        <v>32</v>
      </c>
      <c r="M110" s="40">
        <v>100</v>
      </c>
      <c r="N110" s="40" t="s">
        <v>32</v>
      </c>
      <c r="O110" s="40" t="s">
        <v>32</v>
      </c>
      <c r="P110" s="40" t="s">
        <v>32</v>
      </c>
      <c r="Q110" s="40" t="s">
        <v>32</v>
      </c>
    </row>
    <row r="111" spans="1:18" ht="94.5" x14ac:dyDescent="0.25">
      <c r="A111" s="88" t="s">
        <v>209</v>
      </c>
      <c r="B111" s="91" t="s">
        <v>212</v>
      </c>
      <c r="C111" s="91" t="s">
        <v>15</v>
      </c>
      <c r="D111" s="39" t="s">
        <v>193</v>
      </c>
      <c r="E111" s="39" t="s">
        <v>25</v>
      </c>
      <c r="F111" s="39"/>
      <c r="G111" s="40" t="s">
        <v>32</v>
      </c>
      <c r="H111" s="40" t="s">
        <v>32</v>
      </c>
      <c r="I111" s="40" t="s">
        <v>32</v>
      </c>
      <c r="J111" s="40" t="s">
        <v>32</v>
      </c>
      <c r="K111" s="40" t="s">
        <v>32</v>
      </c>
      <c r="L111" s="40" t="s">
        <v>32</v>
      </c>
      <c r="M111" s="40">
        <v>2</v>
      </c>
      <c r="N111" s="40" t="s">
        <v>32</v>
      </c>
      <c r="O111" s="40" t="s">
        <v>32</v>
      </c>
      <c r="P111" s="40" t="s">
        <v>32</v>
      </c>
      <c r="Q111" s="40" t="s">
        <v>32</v>
      </c>
    </row>
    <row r="112" spans="1:18" ht="105" customHeight="1" x14ac:dyDescent="0.25">
      <c r="A112" s="89"/>
      <c r="B112" s="92"/>
      <c r="C112" s="92"/>
      <c r="D112" s="39" t="s">
        <v>192</v>
      </c>
      <c r="E112" s="39" t="s">
        <v>20</v>
      </c>
      <c r="F112" s="39"/>
      <c r="G112" s="40" t="s">
        <v>32</v>
      </c>
      <c r="H112" s="40" t="s">
        <v>32</v>
      </c>
      <c r="I112" s="40" t="s">
        <v>32</v>
      </c>
      <c r="J112" s="40" t="s">
        <v>32</v>
      </c>
      <c r="K112" s="40" t="s">
        <v>32</v>
      </c>
      <c r="L112" s="40" t="s">
        <v>32</v>
      </c>
      <c r="M112" s="40">
        <v>0.01</v>
      </c>
      <c r="N112" s="40" t="s">
        <v>32</v>
      </c>
      <c r="O112" s="40" t="s">
        <v>32</v>
      </c>
      <c r="P112" s="40" t="s">
        <v>32</v>
      </c>
      <c r="Q112" s="40" t="s">
        <v>32</v>
      </c>
    </row>
    <row r="113" spans="1:18" ht="47.25" x14ac:dyDescent="0.25">
      <c r="A113" s="90"/>
      <c r="B113" s="93"/>
      <c r="C113" s="93"/>
      <c r="D113" s="39" t="s">
        <v>140</v>
      </c>
      <c r="E113" s="39" t="s">
        <v>20</v>
      </c>
      <c r="F113" s="39"/>
      <c r="G113" s="40" t="s">
        <v>32</v>
      </c>
      <c r="H113" s="40" t="s">
        <v>32</v>
      </c>
      <c r="I113" s="40" t="s">
        <v>32</v>
      </c>
      <c r="J113" s="40" t="s">
        <v>32</v>
      </c>
      <c r="K113" s="40" t="s">
        <v>32</v>
      </c>
      <c r="L113" s="40" t="s">
        <v>32</v>
      </c>
      <c r="M113" s="40">
        <v>100</v>
      </c>
      <c r="N113" s="40" t="s">
        <v>32</v>
      </c>
      <c r="O113" s="40" t="s">
        <v>32</v>
      </c>
      <c r="P113" s="40" t="s">
        <v>32</v>
      </c>
      <c r="Q113" s="40" t="s">
        <v>32</v>
      </c>
    </row>
    <row r="114" spans="1:18" ht="94.5" x14ac:dyDescent="0.25">
      <c r="A114" s="88" t="s">
        <v>210</v>
      </c>
      <c r="B114" s="91" t="s">
        <v>213</v>
      </c>
      <c r="C114" s="91" t="s">
        <v>15</v>
      </c>
      <c r="D114" s="39" t="s">
        <v>193</v>
      </c>
      <c r="E114" s="39" t="s">
        <v>25</v>
      </c>
      <c r="F114" s="39"/>
      <c r="G114" s="40" t="s">
        <v>32</v>
      </c>
      <c r="H114" s="40" t="s">
        <v>32</v>
      </c>
      <c r="I114" s="40" t="s">
        <v>32</v>
      </c>
      <c r="J114" s="40" t="s">
        <v>32</v>
      </c>
      <c r="K114" s="40" t="s">
        <v>32</v>
      </c>
      <c r="L114" s="40" t="s">
        <v>32</v>
      </c>
      <c r="M114" s="40">
        <v>2</v>
      </c>
      <c r="N114" s="40" t="s">
        <v>32</v>
      </c>
      <c r="O114" s="40" t="s">
        <v>32</v>
      </c>
      <c r="P114" s="40" t="s">
        <v>32</v>
      </c>
      <c r="Q114" s="40" t="s">
        <v>32</v>
      </c>
    </row>
    <row r="115" spans="1:18" ht="102" customHeight="1" x14ac:dyDescent="0.25">
      <c r="A115" s="89"/>
      <c r="B115" s="92"/>
      <c r="C115" s="92"/>
      <c r="D115" s="39" t="s">
        <v>192</v>
      </c>
      <c r="E115" s="39" t="s">
        <v>20</v>
      </c>
      <c r="F115" s="39"/>
      <c r="G115" s="40" t="s">
        <v>32</v>
      </c>
      <c r="H115" s="40" t="s">
        <v>32</v>
      </c>
      <c r="I115" s="40" t="s">
        <v>32</v>
      </c>
      <c r="J115" s="40" t="s">
        <v>32</v>
      </c>
      <c r="K115" s="40" t="s">
        <v>32</v>
      </c>
      <c r="L115" s="40" t="s">
        <v>32</v>
      </c>
      <c r="M115" s="40">
        <v>0.01</v>
      </c>
      <c r="N115" s="40" t="s">
        <v>32</v>
      </c>
      <c r="O115" s="40" t="s">
        <v>32</v>
      </c>
      <c r="P115" s="40" t="s">
        <v>32</v>
      </c>
      <c r="Q115" s="40" t="s">
        <v>32</v>
      </c>
    </row>
    <row r="116" spans="1:18" ht="47.25" x14ac:dyDescent="0.25">
      <c r="A116" s="90"/>
      <c r="B116" s="93"/>
      <c r="C116" s="93"/>
      <c r="D116" s="39" t="s">
        <v>140</v>
      </c>
      <c r="E116" s="39" t="s">
        <v>20</v>
      </c>
      <c r="F116" s="39"/>
      <c r="G116" s="40" t="s">
        <v>32</v>
      </c>
      <c r="H116" s="40" t="s">
        <v>32</v>
      </c>
      <c r="I116" s="40" t="s">
        <v>32</v>
      </c>
      <c r="J116" s="40" t="s">
        <v>32</v>
      </c>
      <c r="K116" s="40" t="s">
        <v>32</v>
      </c>
      <c r="L116" s="40" t="s">
        <v>32</v>
      </c>
      <c r="M116" s="40">
        <v>100</v>
      </c>
      <c r="N116" s="40" t="s">
        <v>32</v>
      </c>
      <c r="O116" s="40" t="s">
        <v>32</v>
      </c>
      <c r="P116" s="40" t="s">
        <v>32</v>
      </c>
      <c r="Q116" s="40" t="s">
        <v>32</v>
      </c>
    </row>
    <row r="117" spans="1:18" ht="54.75" customHeight="1" x14ac:dyDescent="0.25">
      <c r="A117" s="39" t="s">
        <v>90</v>
      </c>
      <c r="B117" s="38" t="s">
        <v>91</v>
      </c>
      <c r="C117" s="38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</row>
    <row r="118" spans="1:18" ht="85.5" customHeight="1" x14ac:dyDescent="0.25">
      <c r="A118" s="39" t="s">
        <v>92</v>
      </c>
      <c r="B118" s="38" t="s">
        <v>93</v>
      </c>
      <c r="C118" s="38" t="s">
        <v>15</v>
      </c>
      <c r="D118" s="39" t="s">
        <v>94</v>
      </c>
      <c r="E118" s="39" t="s">
        <v>25</v>
      </c>
      <c r="F118" s="39"/>
      <c r="G118" s="40" t="s">
        <v>32</v>
      </c>
      <c r="H118" s="40" t="s">
        <v>32</v>
      </c>
      <c r="I118" s="40" t="s">
        <v>32</v>
      </c>
      <c r="J118" s="40" t="s">
        <v>32</v>
      </c>
      <c r="K118" s="40" t="s">
        <v>32</v>
      </c>
      <c r="L118" s="40" t="s">
        <v>32</v>
      </c>
      <c r="M118" s="40">
        <v>1</v>
      </c>
      <c r="N118" s="40">
        <v>1</v>
      </c>
      <c r="O118" s="40">
        <v>1</v>
      </c>
      <c r="P118" s="40">
        <v>1</v>
      </c>
      <c r="Q118" s="40">
        <v>1</v>
      </c>
      <c r="R118" s="1" t="s">
        <v>175</v>
      </c>
    </row>
    <row r="119" spans="1:18" ht="85.5" customHeight="1" x14ac:dyDescent="0.25">
      <c r="A119" s="39" t="s">
        <v>95</v>
      </c>
      <c r="B119" s="38" t="s">
        <v>96</v>
      </c>
      <c r="C119" s="38" t="s">
        <v>147</v>
      </c>
      <c r="D119" s="39" t="s">
        <v>97</v>
      </c>
      <c r="E119" s="39" t="s">
        <v>25</v>
      </c>
      <c r="F119" s="39"/>
      <c r="G119" s="40">
        <v>1</v>
      </c>
      <c r="H119" s="40" t="s">
        <v>32</v>
      </c>
      <c r="I119" s="40" t="s">
        <v>32</v>
      </c>
      <c r="J119" s="40" t="s">
        <v>32</v>
      </c>
      <c r="K119" s="40" t="s">
        <v>32</v>
      </c>
      <c r="L119" s="40" t="s">
        <v>32</v>
      </c>
      <c r="M119" s="40" t="s">
        <v>32</v>
      </c>
      <c r="N119" s="40" t="s">
        <v>32</v>
      </c>
      <c r="O119" s="40" t="s">
        <v>32</v>
      </c>
      <c r="P119" s="40" t="s">
        <v>32</v>
      </c>
      <c r="Q119" s="40" t="s">
        <v>32</v>
      </c>
    </row>
    <row r="120" spans="1:18" ht="15" customHeight="1" x14ac:dyDescent="0.25"/>
  </sheetData>
  <mergeCells count="94">
    <mergeCell ref="A9:Q9"/>
    <mergeCell ref="M2:Q2"/>
    <mergeCell ref="M3:Q3"/>
    <mergeCell ref="M4:Q4"/>
    <mergeCell ref="M6:Q6"/>
    <mergeCell ref="M7:Q7"/>
    <mergeCell ref="G11:Q11"/>
    <mergeCell ref="A14:A20"/>
    <mergeCell ref="B14:B20"/>
    <mergeCell ref="C14:C20"/>
    <mergeCell ref="A21:A23"/>
    <mergeCell ref="B21:B23"/>
    <mergeCell ref="C21:C23"/>
    <mergeCell ref="A11:A12"/>
    <mergeCell ref="B11:B12"/>
    <mergeCell ref="C11:C12"/>
    <mergeCell ref="D11:D12"/>
    <mergeCell ref="E11:E12"/>
    <mergeCell ref="F11:F12"/>
    <mergeCell ref="A25:A26"/>
    <mergeCell ref="B25:B26"/>
    <mergeCell ref="C25:C26"/>
    <mergeCell ref="A27:A28"/>
    <mergeCell ref="B27:B28"/>
    <mergeCell ref="C27:C28"/>
    <mergeCell ref="A29:A30"/>
    <mergeCell ref="B29:B30"/>
    <mergeCell ref="C29:C30"/>
    <mergeCell ref="A36:A37"/>
    <mergeCell ref="B36:B37"/>
    <mergeCell ref="C36:C37"/>
    <mergeCell ref="A39:A41"/>
    <mergeCell ref="B39:B41"/>
    <mergeCell ref="C39:C41"/>
    <mergeCell ref="A43:A45"/>
    <mergeCell ref="B43:B45"/>
    <mergeCell ref="C43:C45"/>
    <mergeCell ref="A46:A51"/>
    <mergeCell ref="B46:B51"/>
    <mergeCell ref="C46:C51"/>
    <mergeCell ref="A53:A62"/>
    <mergeCell ref="B53:B62"/>
    <mergeCell ref="C53:C62"/>
    <mergeCell ref="A71:A73"/>
    <mergeCell ref="B71:B73"/>
    <mergeCell ref="C71:C73"/>
    <mergeCell ref="A74:A77"/>
    <mergeCell ref="B74:B77"/>
    <mergeCell ref="C74:C77"/>
    <mergeCell ref="A78:A80"/>
    <mergeCell ref="B78:B80"/>
    <mergeCell ref="C78:C80"/>
    <mergeCell ref="A81:A83"/>
    <mergeCell ref="B81:B83"/>
    <mergeCell ref="C81:C83"/>
    <mergeCell ref="A84:A85"/>
    <mergeCell ref="B84:B85"/>
    <mergeCell ref="C84:C85"/>
    <mergeCell ref="A86:A87"/>
    <mergeCell ref="B86:B87"/>
    <mergeCell ref="C86:C87"/>
    <mergeCell ref="A88:A89"/>
    <mergeCell ref="B88:B89"/>
    <mergeCell ref="C88:C89"/>
    <mergeCell ref="A90:A91"/>
    <mergeCell ref="B90:B91"/>
    <mergeCell ref="C90:C91"/>
    <mergeCell ref="A92:A93"/>
    <mergeCell ref="B92:B93"/>
    <mergeCell ref="C92:C93"/>
    <mergeCell ref="A94:A95"/>
    <mergeCell ref="B94:B95"/>
    <mergeCell ref="C94:C95"/>
    <mergeCell ref="A96:A97"/>
    <mergeCell ref="B96:B97"/>
    <mergeCell ref="C96:C97"/>
    <mergeCell ref="A98:A99"/>
    <mergeCell ref="B98:B99"/>
    <mergeCell ref="C98:C99"/>
    <mergeCell ref="A100:A104"/>
    <mergeCell ref="B100:B104"/>
    <mergeCell ref="C100:C104"/>
    <mergeCell ref="A105:A107"/>
    <mergeCell ref="B105:B107"/>
    <mergeCell ref="C105:C107"/>
    <mergeCell ref="A114:A116"/>
    <mergeCell ref="B114:B116"/>
    <mergeCell ref="C114:C116"/>
    <mergeCell ref="A108:A110"/>
    <mergeCell ref="B108:B110"/>
    <mergeCell ref="C108:C110"/>
    <mergeCell ref="A111:A113"/>
    <mergeCell ref="B111:B113"/>
    <mergeCell ref="C111:C113"/>
  </mergeCells>
  <printOptions horizontalCentered="1"/>
  <pageMargins left="0.39370078740157483" right="0.39370078740157483" top="0.78740157480314965" bottom="0.39370078740157483" header="0" footer="0"/>
  <pageSetup paperSize="9" scale="48" fitToHeight="10" orientation="landscape" r:id="rId1"/>
  <rowBreaks count="2" manualBreakCount="2">
    <brk id="70" max="16" man="1"/>
    <brk id="97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J140"/>
  <sheetViews>
    <sheetView tabSelected="1" view="pageBreakPreview" zoomScale="80" zoomScaleNormal="100" zoomScaleSheetLayoutView="80" workbookViewId="0">
      <selection activeCell="M4" sqref="M4:Q4"/>
    </sheetView>
  </sheetViews>
  <sheetFormatPr defaultColWidth="9.140625" defaultRowHeight="15" x14ac:dyDescent="0.25"/>
  <cols>
    <col min="1" max="1" width="19.42578125" style="1" customWidth="1"/>
    <col min="2" max="2" width="34.140625" style="9" customWidth="1"/>
    <col min="3" max="3" width="26.85546875" style="9" customWidth="1"/>
    <col min="4" max="4" width="56.28515625" style="1" customWidth="1"/>
    <col min="5" max="5" width="13.7109375" style="1" customWidth="1"/>
    <col min="6" max="6" width="17.42578125" style="1" customWidth="1"/>
    <col min="7" max="17" width="11.28515625" style="1" customWidth="1"/>
    <col min="18" max="18" width="29.42578125" style="1" hidden="1" customWidth="1"/>
    <col min="19" max="19" width="16.42578125" style="1" hidden="1" customWidth="1"/>
    <col min="20" max="22" width="0" style="1" hidden="1" customWidth="1"/>
    <col min="23" max="16384" width="9.140625" style="1"/>
  </cols>
  <sheetData>
    <row r="1" spans="1:18" ht="15" customHeight="1" x14ac:dyDescent="0.25"/>
    <row r="2" spans="1:18" ht="20.100000000000001" customHeight="1" x14ac:dyDescent="0.3">
      <c r="M2" s="109" t="s">
        <v>123</v>
      </c>
      <c r="N2" s="109"/>
      <c r="O2" s="109"/>
      <c r="P2" s="109"/>
      <c r="Q2" s="109"/>
    </row>
    <row r="3" spans="1:18" ht="20.100000000000001" customHeight="1" x14ac:dyDescent="0.3">
      <c r="M3" s="109" t="s">
        <v>124</v>
      </c>
      <c r="N3" s="109"/>
      <c r="O3" s="109"/>
      <c r="P3" s="109"/>
      <c r="Q3" s="109"/>
    </row>
    <row r="4" spans="1:18" ht="20.100000000000001" customHeight="1" x14ac:dyDescent="0.3">
      <c r="M4" s="109" t="s">
        <v>256</v>
      </c>
      <c r="N4" s="109"/>
      <c r="O4" s="109"/>
      <c r="P4" s="109"/>
      <c r="Q4" s="109"/>
    </row>
    <row r="5" spans="1:18" ht="15" customHeight="1" x14ac:dyDescent="0.3">
      <c r="M5" s="2"/>
      <c r="N5" s="2"/>
      <c r="O5" s="2"/>
      <c r="P5" s="2"/>
      <c r="Q5" s="2"/>
    </row>
    <row r="6" spans="1:18" ht="15" customHeight="1" x14ac:dyDescent="0.3">
      <c r="M6" s="109" t="s">
        <v>103</v>
      </c>
      <c r="N6" s="109"/>
      <c r="O6" s="109"/>
      <c r="P6" s="109"/>
      <c r="Q6" s="109"/>
    </row>
    <row r="7" spans="1:18" ht="18.75" x14ac:dyDescent="0.3">
      <c r="M7" s="109" t="s">
        <v>187</v>
      </c>
      <c r="N7" s="109"/>
      <c r="O7" s="109"/>
      <c r="P7" s="109"/>
      <c r="Q7" s="109"/>
    </row>
    <row r="8" spans="1:18" ht="40.5" customHeight="1" x14ac:dyDescent="0.25"/>
    <row r="9" spans="1:18" ht="15" customHeight="1" x14ac:dyDescent="0.25">
      <c r="A9" s="108" t="s">
        <v>132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</row>
    <row r="10" spans="1:18" s="11" customFormat="1" ht="15" customHeight="1" x14ac:dyDescent="0.25">
      <c r="A10" s="3"/>
      <c r="B10" s="10"/>
      <c r="C10" s="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8" ht="48" customHeight="1" x14ac:dyDescent="0.25">
      <c r="A11" s="102" t="s">
        <v>0</v>
      </c>
      <c r="B11" s="106" t="s">
        <v>1</v>
      </c>
      <c r="C11" s="106" t="s">
        <v>2</v>
      </c>
      <c r="D11" s="102" t="s">
        <v>3</v>
      </c>
      <c r="E11" s="102" t="s">
        <v>4</v>
      </c>
      <c r="F11" s="102" t="s">
        <v>5</v>
      </c>
      <c r="G11" s="102" t="s">
        <v>6</v>
      </c>
      <c r="H11" s="102"/>
      <c r="I11" s="102"/>
      <c r="J11" s="102"/>
      <c r="K11" s="102"/>
      <c r="L11" s="102"/>
      <c r="M11" s="102"/>
      <c r="N11" s="102"/>
      <c r="O11" s="102"/>
      <c r="P11" s="102"/>
      <c r="Q11" s="102"/>
    </row>
    <row r="12" spans="1:18" ht="42.75" customHeight="1" x14ac:dyDescent="0.25">
      <c r="A12" s="102"/>
      <c r="B12" s="107"/>
      <c r="C12" s="107"/>
      <c r="D12" s="102"/>
      <c r="E12" s="102"/>
      <c r="F12" s="102"/>
      <c r="G12" s="4" t="s">
        <v>7</v>
      </c>
      <c r="H12" s="4" t="s">
        <v>8</v>
      </c>
      <c r="I12" s="4" t="s">
        <v>9</v>
      </c>
      <c r="J12" s="4" t="s">
        <v>10</v>
      </c>
      <c r="K12" s="4" t="s">
        <v>11</v>
      </c>
      <c r="L12" s="4" t="s">
        <v>12</v>
      </c>
      <c r="M12" s="4" t="s">
        <v>13</v>
      </c>
      <c r="N12" s="4" t="s">
        <v>98</v>
      </c>
      <c r="O12" s="4" t="s">
        <v>99</v>
      </c>
      <c r="P12" s="4" t="s">
        <v>100</v>
      </c>
      <c r="Q12" s="4" t="s">
        <v>101</v>
      </c>
    </row>
    <row r="13" spans="1:18" s="14" customFormat="1" ht="16.5" customHeight="1" x14ac:dyDescent="0.25">
      <c r="A13" s="50">
        <v>1</v>
      </c>
      <c r="B13" s="50">
        <v>2</v>
      </c>
      <c r="C13" s="50">
        <v>3</v>
      </c>
      <c r="D13" s="50">
        <v>4</v>
      </c>
      <c r="E13" s="50">
        <v>5</v>
      </c>
      <c r="F13" s="50">
        <v>6</v>
      </c>
      <c r="G13" s="50">
        <v>7</v>
      </c>
      <c r="H13" s="50">
        <v>8</v>
      </c>
      <c r="I13" s="50">
        <v>9</v>
      </c>
      <c r="J13" s="50">
        <v>10</v>
      </c>
      <c r="K13" s="50">
        <v>11</v>
      </c>
      <c r="L13" s="50">
        <v>12</v>
      </c>
      <c r="M13" s="50">
        <v>13</v>
      </c>
      <c r="N13" s="50">
        <v>14</v>
      </c>
      <c r="O13" s="74">
        <v>15</v>
      </c>
      <c r="P13" s="50">
        <v>16</v>
      </c>
      <c r="Q13" s="50">
        <v>17</v>
      </c>
    </row>
    <row r="14" spans="1:18" ht="71.25" customHeight="1" x14ac:dyDescent="0.25">
      <c r="A14" s="100" t="s">
        <v>14</v>
      </c>
      <c r="B14" s="100" t="s">
        <v>104</v>
      </c>
      <c r="C14" s="100" t="s">
        <v>15</v>
      </c>
      <c r="D14" s="49" t="s">
        <v>16</v>
      </c>
      <c r="E14" s="49" t="s">
        <v>17</v>
      </c>
      <c r="F14" s="49" t="s">
        <v>18</v>
      </c>
      <c r="G14" s="7">
        <v>224</v>
      </c>
      <c r="H14" s="7">
        <v>210.9</v>
      </c>
      <c r="I14" s="7">
        <v>70.3</v>
      </c>
      <c r="J14" s="7">
        <v>0.2</v>
      </c>
      <c r="K14" s="7">
        <v>0.9</v>
      </c>
      <c r="L14" s="7">
        <f>0.95+800</f>
        <v>800.95</v>
      </c>
      <c r="M14" s="6">
        <v>300.5</v>
      </c>
      <c r="N14" s="6">
        <f>376.1-165.42-10.56</f>
        <v>200.12000000000003</v>
      </c>
      <c r="O14" s="77">
        <f>1507.5-220.376-14.067</f>
        <v>1273.057</v>
      </c>
      <c r="P14" s="6">
        <v>400</v>
      </c>
      <c r="Q14" s="50">
        <v>489.1</v>
      </c>
      <c r="R14" s="52"/>
    </row>
    <row r="15" spans="1:18" ht="71.25" customHeight="1" x14ac:dyDescent="0.25">
      <c r="A15" s="100"/>
      <c r="B15" s="100"/>
      <c r="C15" s="100"/>
      <c r="D15" s="49" t="s">
        <v>19</v>
      </c>
      <c r="E15" s="49" t="s">
        <v>20</v>
      </c>
      <c r="F15" s="49" t="s">
        <v>18</v>
      </c>
      <c r="G15" s="8">
        <f>(G22/G14)*100</f>
        <v>0</v>
      </c>
      <c r="H15" s="7">
        <f t="shared" ref="H15:K15" si="0">(H22/H14)*100</f>
        <v>0.94831673779042192</v>
      </c>
      <c r="I15" s="8">
        <f>(I22/I14)*100</f>
        <v>0.99573257467994303</v>
      </c>
      <c r="J15" s="8">
        <f t="shared" si="0"/>
        <v>100</v>
      </c>
      <c r="K15" s="8">
        <f t="shared" si="0"/>
        <v>100</v>
      </c>
      <c r="L15" s="7">
        <f>(L22/L14)*100</f>
        <v>0.11860915163243647</v>
      </c>
      <c r="M15" s="7">
        <f t="shared" ref="M15" si="1">(M22/M14)*100</f>
        <v>0.16638935108153077</v>
      </c>
      <c r="N15" s="7">
        <f>(N22/N14)*100</f>
        <v>0</v>
      </c>
      <c r="O15" s="7">
        <f>(O22/O14)*100</f>
        <v>0</v>
      </c>
      <c r="P15" s="7">
        <f>(P22/P14)*100</f>
        <v>0</v>
      </c>
      <c r="Q15" s="7">
        <f>(Q22/Q14)*100</f>
        <v>2.0650173788591286</v>
      </c>
      <c r="R15" s="52"/>
    </row>
    <row r="16" spans="1:18" ht="129" customHeight="1" x14ac:dyDescent="0.25">
      <c r="A16" s="100"/>
      <c r="B16" s="100"/>
      <c r="C16" s="100"/>
      <c r="D16" s="49" t="s">
        <v>21</v>
      </c>
      <c r="E16" s="49" t="s">
        <v>22</v>
      </c>
      <c r="F16" s="49" t="s">
        <v>23</v>
      </c>
      <c r="G16" s="50">
        <v>494.7</v>
      </c>
      <c r="H16" s="50">
        <v>495.1</v>
      </c>
      <c r="I16" s="50">
        <v>510</v>
      </c>
      <c r="J16" s="50">
        <v>525.29999999999995</v>
      </c>
      <c r="K16" s="50">
        <v>541.1</v>
      </c>
      <c r="L16" s="50">
        <v>557.29999999999995</v>
      </c>
      <c r="M16" s="50">
        <v>565.4</v>
      </c>
      <c r="N16" s="7">
        <f>M16*1.01</f>
        <v>571.05399999999997</v>
      </c>
      <c r="O16" s="7">
        <f>N16*1.01</f>
        <v>576.76454000000001</v>
      </c>
      <c r="P16" s="7">
        <f>O16*1.01</f>
        <v>582.5321854</v>
      </c>
      <c r="Q16" s="7">
        <f>P16*1.01</f>
        <v>588.35750725399998</v>
      </c>
    </row>
    <row r="17" spans="1:17" ht="47.25" x14ac:dyDescent="0.25">
      <c r="A17" s="100"/>
      <c r="B17" s="100"/>
      <c r="C17" s="100"/>
      <c r="D17" s="19" t="s">
        <v>24</v>
      </c>
      <c r="E17" s="49" t="s">
        <v>25</v>
      </c>
      <c r="F17" s="49" t="s">
        <v>26</v>
      </c>
      <c r="G17" s="50">
        <v>524</v>
      </c>
      <c r="H17" s="50">
        <v>527</v>
      </c>
      <c r="I17" s="50">
        <v>520</v>
      </c>
      <c r="J17" s="50">
        <v>600</v>
      </c>
      <c r="K17" s="50">
        <v>603</v>
      </c>
      <c r="L17" s="8">
        <f>L52/23.1</f>
        <v>606.06060606060601</v>
      </c>
      <c r="M17" s="8">
        <f>M52/23.1</f>
        <v>608.22510822510822</v>
      </c>
      <c r="N17" s="8">
        <f>N52/23.1</f>
        <v>610.38961038961031</v>
      </c>
      <c r="O17" s="8">
        <f t="shared" ref="O17:Q17" si="2">O52/23.1</f>
        <v>612.55411255411252</v>
      </c>
      <c r="P17" s="8">
        <f t="shared" si="2"/>
        <v>614.71861471861473</v>
      </c>
      <c r="Q17" s="8">
        <f t="shared" si="2"/>
        <v>616.88311688311683</v>
      </c>
    </row>
    <row r="18" spans="1:17" ht="78.75" x14ac:dyDescent="0.25">
      <c r="A18" s="100"/>
      <c r="B18" s="100"/>
      <c r="C18" s="100"/>
      <c r="D18" s="49" t="s">
        <v>27</v>
      </c>
      <c r="E18" s="49" t="s">
        <v>17</v>
      </c>
      <c r="F18" s="49" t="s">
        <v>250</v>
      </c>
      <c r="G18" s="50">
        <v>728.1</v>
      </c>
      <c r="H18" s="50">
        <v>739.3</v>
      </c>
      <c r="I18" s="50">
        <v>570</v>
      </c>
      <c r="J18" s="50">
        <v>570</v>
      </c>
      <c r="K18" s="50">
        <v>575</v>
      </c>
      <c r="L18" s="50">
        <v>900</v>
      </c>
      <c r="M18" s="50">
        <v>910</v>
      </c>
      <c r="N18" s="50">
        <v>920</v>
      </c>
      <c r="O18" s="74">
        <v>930</v>
      </c>
      <c r="P18" s="50">
        <v>940</v>
      </c>
      <c r="Q18" s="50">
        <v>950</v>
      </c>
    </row>
    <row r="19" spans="1:17" ht="51" customHeight="1" x14ac:dyDescent="0.25">
      <c r="A19" s="100"/>
      <c r="B19" s="100"/>
      <c r="C19" s="100"/>
      <c r="D19" s="49" t="s">
        <v>28</v>
      </c>
      <c r="E19" s="49" t="s">
        <v>20</v>
      </c>
      <c r="F19" s="49" t="s">
        <v>26</v>
      </c>
      <c r="G19" s="50">
        <v>34.4</v>
      </c>
      <c r="H19" s="50">
        <v>35.4</v>
      </c>
      <c r="I19" s="50">
        <v>13</v>
      </c>
      <c r="J19" s="50">
        <v>17</v>
      </c>
      <c r="K19" s="50">
        <v>17.5</v>
      </c>
      <c r="L19" s="50">
        <v>25</v>
      </c>
      <c r="M19" s="50">
        <v>25</v>
      </c>
      <c r="N19" s="50">
        <v>25</v>
      </c>
      <c r="O19" s="74">
        <v>25</v>
      </c>
      <c r="P19" s="50">
        <v>25</v>
      </c>
      <c r="Q19" s="50">
        <v>25</v>
      </c>
    </row>
    <row r="20" spans="1:17" ht="83.25" customHeight="1" x14ac:dyDescent="0.25">
      <c r="A20" s="100"/>
      <c r="B20" s="100"/>
      <c r="C20" s="100"/>
      <c r="D20" s="49" t="s">
        <v>29</v>
      </c>
      <c r="E20" s="49" t="s">
        <v>20</v>
      </c>
      <c r="F20" s="49" t="s">
        <v>26</v>
      </c>
      <c r="G20" s="50">
        <v>35.1</v>
      </c>
      <c r="H20" s="50">
        <v>39.5</v>
      </c>
      <c r="I20" s="50">
        <v>39</v>
      </c>
      <c r="J20" s="50">
        <v>39</v>
      </c>
      <c r="K20" s="50">
        <v>40</v>
      </c>
      <c r="L20" s="50">
        <v>41</v>
      </c>
      <c r="M20" s="50">
        <v>41</v>
      </c>
      <c r="N20" s="50">
        <v>41</v>
      </c>
      <c r="O20" s="74">
        <v>41</v>
      </c>
      <c r="P20" s="50">
        <v>41</v>
      </c>
      <c r="Q20" s="50">
        <v>41</v>
      </c>
    </row>
    <row r="21" spans="1:17" ht="64.5" customHeight="1" x14ac:dyDescent="0.25">
      <c r="A21" s="103" t="s">
        <v>30</v>
      </c>
      <c r="B21" s="91" t="s">
        <v>31</v>
      </c>
      <c r="C21" s="91" t="s">
        <v>15</v>
      </c>
      <c r="D21" s="49" t="s">
        <v>130</v>
      </c>
      <c r="E21" s="49" t="s">
        <v>17</v>
      </c>
      <c r="F21" s="49" t="s">
        <v>18</v>
      </c>
      <c r="G21" s="50">
        <v>224</v>
      </c>
      <c r="H21" s="50">
        <v>208.9</v>
      </c>
      <c r="I21" s="50">
        <v>69.599999999999994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76" t="s">
        <v>252</v>
      </c>
      <c r="P21" s="50" t="s">
        <v>253</v>
      </c>
      <c r="Q21" s="50" t="s">
        <v>254</v>
      </c>
    </row>
    <row r="22" spans="1:17" ht="66" customHeight="1" x14ac:dyDescent="0.25">
      <c r="A22" s="104"/>
      <c r="B22" s="92"/>
      <c r="C22" s="92"/>
      <c r="D22" s="49" t="s">
        <v>33</v>
      </c>
      <c r="E22" s="49" t="s">
        <v>17</v>
      </c>
      <c r="F22" s="49" t="s">
        <v>18</v>
      </c>
      <c r="G22" s="50">
        <v>0</v>
      </c>
      <c r="H22" s="50">
        <v>2</v>
      </c>
      <c r="I22" s="50">
        <v>0.7</v>
      </c>
      <c r="J22" s="50">
        <v>0.2</v>
      </c>
      <c r="K22" s="6">
        <v>0.9</v>
      </c>
      <c r="L22" s="5">
        <v>0.95</v>
      </c>
      <c r="M22" s="6">
        <v>0.5</v>
      </c>
      <c r="N22" s="5">
        <v>0</v>
      </c>
      <c r="O22" s="5">
        <v>0</v>
      </c>
      <c r="P22" s="5">
        <v>0</v>
      </c>
      <c r="Q22" s="50">
        <v>10.1</v>
      </c>
    </row>
    <row r="23" spans="1:17" ht="129" customHeight="1" x14ac:dyDescent="0.25">
      <c r="A23" s="105"/>
      <c r="B23" s="93"/>
      <c r="C23" s="93"/>
      <c r="D23" s="49" t="s">
        <v>21</v>
      </c>
      <c r="E23" s="49" t="s">
        <v>22</v>
      </c>
      <c r="F23" s="49" t="s">
        <v>23</v>
      </c>
      <c r="G23" s="50">
        <v>494.7</v>
      </c>
      <c r="H23" s="50">
        <v>495.1</v>
      </c>
      <c r="I23" s="50">
        <v>510</v>
      </c>
      <c r="J23" s="50">
        <v>525.29999999999995</v>
      </c>
      <c r="K23" s="50">
        <v>541.1</v>
      </c>
      <c r="L23" s="50">
        <v>557.29999999999995</v>
      </c>
      <c r="M23" s="50">
        <v>565.4</v>
      </c>
      <c r="N23" s="7">
        <f>M23*1.01</f>
        <v>571.05399999999997</v>
      </c>
      <c r="O23" s="7">
        <f>N23*1.01</f>
        <v>576.76454000000001</v>
      </c>
      <c r="P23" s="7">
        <f>O23*1.01</f>
        <v>582.5321854</v>
      </c>
      <c r="Q23" s="7">
        <f>P23*1.01</f>
        <v>588.35750725399998</v>
      </c>
    </row>
    <row r="24" spans="1:17" ht="63" x14ac:dyDescent="0.25">
      <c r="A24" s="49" t="s">
        <v>34</v>
      </c>
      <c r="B24" s="48" t="s">
        <v>35</v>
      </c>
      <c r="C24" s="48"/>
      <c r="D24" s="49"/>
      <c r="E24" s="49"/>
      <c r="F24" s="49"/>
      <c r="G24" s="50"/>
      <c r="H24" s="50"/>
      <c r="I24" s="50"/>
      <c r="J24" s="50"/>
      <c r="K24" s="50"/>
      <c r="L24" s="50"/>
      <c r="M24" s="50"/>
      <c r="N24" s="50"/>
      <c r="O24" s="74"/>
      <c r="P24" s="50"/>
      <c r="Q24" s="50"/>
    </row>
    <row r="25" spans="1:17" ht="51.75" customHeight="1" x14ac:dyDescent="0.25">
      <c r="A25" s="101" t="s">
        <v>36</v>
      </c>
      <c r="B25" s="100" t="s">
        <v>37</v>
      </c>
      <c r="C25" s="100" t="s">
        <v>147</v>
      </c>
      <c r="D25" s="49" t="s">
        <v>38</v>
      </c>
      <c r="E25" s="49" t="s">
        <v>39</v>
      </c>
      <c r="F25" s="49"/>
      <c r="G25" s="50" t="s">
        <v>32</v>
      </c>
      <c r="H25" s="5">
        <v>4976</v>
      </c>
      <c r="I25" s="5">
        <v>5059</v>
      </c>
      <c r="J25" s="50" t="s">
        <v>32</v>
      </c>
      <c r="K25" s="50" t="s">
        <v>32</v>
      </c>
      <c r="L25" s="50" t="s">
        <v>32</v>
      </c>
      <c r="M25" s="50" t="s">
        <v>32</v>
      </c>
      <c r="N25" s="50" t="s">
        <v>32</v>
      </c>
      <c r="O25" s="74" t="s">
        <v>32</v>
      </c>
      <c r="P25" s="50" t="s">
        <v>32</v>
      </c>
      <c r="Q25" s="50" t="s">
        <v>32</v>
      </c>
    </row>
    <row r="26" spans="1:17" ht="51.75" customHeight="1" x14ac:dyDescent="0.25">
      <c r="A26" s="101"/>
      <c r="B26" s="100"/>
      <c r="C26" s="100"/>
      <c r="D26" s="49" t="s">
        <v>40</v>
      </c>
      <c r="E26" s="49" t="s">
        <v>20</v>
      </c>
      <c r="F26" s="49"/>
      <c r="G26" s="50" t="s">
        <v>32</v>
      </c>
      <c r="H26" s="50">
        <v>86.96</v>
      </c>
      <c r="I26" s="50">
        <v>100</v>
      </c>
      <c r="J26" s="50" t="s">
        <v>32</v>
      </c>
      <c r="K26" s="50" t="s">
        <v>32</v>
      </c>
      <c r="L26" s="50" t="s">
        <v>32</v>
      </c>
      <c r="M26" s="50" t="s">
        <v>32</v>
      </c>
      <c r="N26" s="50" t="s">
        <v>32</v>
      </c>
      <c r="O26" s="74" t="s">
        <v>32</v>
      </c>
      <c r="P26" s="50" t="s">
        <v>32</v>
      </c>
      <c r="Q26" s="50" t="s">
        <v>32</v>
      </c>
    </row>
    <row r="27" spans="1:17" ht="45" customHeight="1" x14ac:dyDescent="0.25">
      <c r="A27" s="100" t="s">
        <v>41</v>
      </c>
      <c r="B27" s="100" t="s">
        <v>128</v>
      </c>
      <c r="C27" s="100" t="s">
        <v>147</v>
      </c>
      <c r="D27" s="49" t="s">
        <v>42</v>
      </c>
      <c r="E27" s="49" t="s">
        <v>107</v>
      </c>
      <c r="F27" s="49"/>
      <c r="G27" s="50" t="s">
        <v>32</v>
      </c>
      <c r="H27" s="50" t="s">
        <v>32</v>
      </c>
      <c r="I27" s="50" t="s">
        <v>32</v>
      </c>
      <c r="J27" s="50" t="s">
        <v>32</v>
      </c>
      <c r="K27" s="50" t="s">
        <v>32</v>
      </c>
      <c r="L27" s="50" t="s">
        <v>32</v>
      </c>
      <c r="M27" s="50" t="s">
        <v>32</v>
      </c>
      <c r="N27" s="50" t="s">
        <v>32</v>
      </c>
      <c r="O27" s="5" t="s">
        <v>32</v>
      </c>
      <c r="P27" s="50" t="s">
        <v>221</v>
      </c>
      <c r="Q27" s="50">
        <v>13824</v>
      </c>
    </row>
    <row r="28" spans="1:17" ht="39" customHeight="1" x14ac:dyDescent="0.25">
      <c r="A28" s="100"/>
      <c r="B28" s="100"/>
      <c r="C28" s="100"/>
      <c r="D28" s="49" t="s">
        <v>40</v>
      </c>
      <c r="E28" s="49" t="s">
        <v>20</v>
      </c>
      <c r="F28" s="49"/>
      <c r="G28" s="50" t="s">
        <v>32</v>
      </c>
      <c r="H28" s="50" t="s">
        <v>32</v>
      </c>
      <c r="I28" s="50" t="s">
        <v>32</v>
      </c>
      <c r="J28" s="50" t="s">
        <v>32</v>
      </c>
      <c r="K28" s="50" t="s">
        <v>32</v>
      </c>
      <c r="L28" s="50" t="s">
        <v>32</v>
      </c>
      <c r="M28" s="50" t="s">
        <v>32</v>
      </c>
      <c r="N28" s="50" t="s">
        <v>221</v>
      </c>
      <c r="O28" s="74">
        <v>30.2</v>
      </c>
      <c r="P28" s="50">
        <v>62</v>
      </c>
      <c r="Q28" s="50">
        <v>100</v>
      </c>
    </row>
    <row r="29" spans="1:17" ht="54" customHeight="1" x14ac:dyDescent="0.25">
      <c r="A29" s="48" t="s">
        <v>46</v>
      </c>
      <c r="B29" s="48" t="s">
        <v>47</v>
      </c>
      <c r="C29" s="48"/>
      <c r="D29" s="49"/>
      <c r="E29" s="49"/>
      <c r="F29" s="49"/>
      <c r="G29" s="50"/>
      <c r="H29" s="50"/>
      <c r="I29" s="50"/>
      <c r="J29" s="50"/>
      <c r="K29" s="50"/>
      <c r="L29" s="50"/>
      <c r="M29" s="50"/>
      <c r="N29" s="50"/>
      <c r="O29" s="74"/>
      <c r="P29" s="50"/>
      <c r="Q29" s="50"/>
    </row>
    <row r="30" spans="1:17" ht="84" customHeight="1" x14ac:dyDescent="0.25">
      <c r="A30" s="48" t="s">
        <v>48</v>
      </c>
      <c r="B30" s="48" t="s">
        <v>158</v>
      </c>
      <c r="C30" s="48" t="s">
        <v>49</v>
      </c>
      <c r="D30" s="49" t="s">
        <v>50</v>
      </c>
      <c r="E30" s="49" t="s">
        <v>25</v>
      </c>
      <c r="F30" s="49"/>
      <c r="G30" s="50" t="s">
        <v>32</v>
      </c>
      <c r="H30" s="50" t="s">
        <v>32</v>
      </c>
      <c r="I30" s="50" t="s">
        <v>32</v>
      </c>
      <c r="J30" s="50" t="s">
        <v>32</v>
      </c>
      <c r="K30" s="50" t="s">
        <v>32</v>
      </c>
      <c r="L30" s="50" t="s">
        <v>32</v>
      </c>
      <c r="M30" s="50" t="s">
        <v>32</v>
      </c>
      <c r="N30" s="50" t="s">
        <v>32</v>
      </c>
      <c r="O30" s="74" t="s">
        <v>221</v>
      </c>
      <c r="P30" s="50" t="s">
        <v>221</v>
      </c>
      <c r="Q30" s="50">
        <v>3</v>
      </c>
    </row>
    <row r="31" spans="1:17" ht="63.75" customHeight="1" x14ac:dyDescent="0.25">
      <c r="A31" s="48" t="s">
        <v>108</v>
      </c>
      <c r="B31" s="48" t="s">
        <v>51</v>
      </c>
      <c r="C31" s="48"/>
      <c r="D31" s="49"/>
      <c r="E31" s="49"/>
      <c r="F31" s="49"/>
      <c r="G31" s="50"/>
      <c r="H31" s="50"/>
      <c r="I31" s="50"/>
      <c r="J31" s="50"/>
      <c r="K31" s="50"/>
      <c r="L31" s="50"/>
      <c r="M31" s="50"/>
      <c r="N31" s="50"/>
      <c r="O31" s="74"/>
      <c r="P31" s="50"/>
      <c r="Q31" s="50"/>
    </row>
    <row r="32" spans="1:17" ht="100.5" customHeight="1" x14ac:dyDescent="0.25">
      <c r="A32" s="48" t="s">
        <v>109</v>
      </c>
      <c r="B32" s="48" t="s">
        <v>157</v>
      </c>
      <c r="C32" s="48" t="s">
        <v>156</v>
      </c>
      <c r="D32" s="49" t="s">
        <v>155</v>
      </c>
      <c r="E32" s="49" t="s">
        <v>25</v>
      </c>
      <c r="F32" s="49"/>
      <c r="G32" s="50" t="s">
        <v>32</v>
      </c>
      <c r="H32" s="50" t="s">
        <v>32</v>
      </c>
      <c r="I32" s="50" t="s">
        <v>32</v>
      </c>
      <c r="J32" s="50" t="s">
        <v>32</v>
      </c>
      <c r="K32" s="50" t="s">
        <v>32</v>
      </c>
      <c r="L32" s="42" t="s">
        <v>32</v>
      </c>
      <c r="M32" s="50">
        <v>1</v>
      </c>
      <c r="N32" s="50" t="s">
        <v>32</v>
      </c>
      <c r="O32" s="74" t="s">
        <v>32</v>
      </c>
      <c r="P32" s="50" t="s">
        <v>32</v>
      </c>
      <c r="Q32" s="50" t="s">
        <v>32</v>
      </c>
    </row>
    <row r="33" spans="1:88" ht="147" customHeight="1" x14ac:dyDescent="0.25">
      <c r="A33" s="48" t="s">
        <v>110</v>
      </c>
      <c r="B33" s="48" t="s">
        <v>154</v>
      </c>
      <c r="C33" s="48" t="s">
        <v>153</v>
      </c>
      <c r="D33" s="49" t="s">
        <v>52</v>
      </c>
      <c r="E33" s="49" t="s">
        <v>22</v>
      </c>
      <c r="F33" s="49"/>
      <c r="G33" s="50">
        <v>80</v>
      </c>
      <c r="H33" s="50">
        <v>97</v>
      </c>
      <c r="I33" s="50">
        <v>105.5</v>
      </c>
      <c r="J33" s="50">
        <v>121.5</v>
      </c>
      <c r="K33" s="50">
        <v>122</v>
      </c>
      <c r="L33" s="50">
        <v>122.5</v>
      </c>
      <c r="M33" s="50">
        <v>122.5</v>
      </c>
      <c r="N33" s="50">
        <v>123</v>
      </c>
      <c r="O33" s="74">
        <v>123</v>
      </c>
      <c r="P33" s="50">
        <v>123.5</v>
      </c>
      <c r="Q33" s="50">
        <v>123.5</v>
      </c>
    </row>
    <row r="34" spans="1:88" ht="48" customHeight="1" x14ac:dyDescent="0.25">
      <c r="A34" s="100" t="s">
        <v>111</v>
      </c>
      <c r="B34" s="100" t="s">
        <v>53</v>
      </c>
      <c r="C34" s="100" t="s">
        <v>15</v>
      </c>
      <c r="D34" s="49" t="s">
        <v>54</v>
      </c>
      <c r="E34" s="49" t="s">
        <v>25</v>
      </c>
      <c r="F34" s="49"/>
      <c r="G34" s="50" t="s">
        <v>32</v>
      </c>
      <c r="H34" s="50" t="s">
        <v>32</v>
      </c>
      <c r="I34" s="50">
        <v>1</v>
      </c>
      <c r="J34" s="50" t="s">
        <v>32</v>
      </c>
      <c r="K34" s="50" t="s">
        <v>32</v>
      </c>
      <c r="L34" s="50" t="s">
        <v>32</v>
      </c>
      <c r="M34" s="50" t="s">
        <v>32</v>
      </c>
      <c r="N34" s="50" t="s">
        <v>32</v>
      </c>
      <c r="O34" s="74" t="s">
        <v>32</v>
      </c>
      <c r="P34" s="50" t="s">
        <v>32</v>
      </c>
      <c r="Q34" s="50" t="s">
        <v>32</v>
      </c>
    </row>
    <row r="35" spans="1:88" ht="39.75" customHeight="1" x14ac:dyDescent="0.25">
      <c r="A35" s="100"/>
      <c r="B35" s="100"/>
      <c r="C35" s="100"/>
      <c r="D35" s="49" t="s">
        <v>55</v>
      </c>
      <c r="E35" s="49" t="s">
        <v>25</v>
      </c>
      <c r="F35" s="49"/>
      <c r="G35" s="50" t="s">
        <v>32</v>
      </c>
      <c r="H35" s="50" t="s">
        <v>32</v>
      </c>
      <c r="I35" s="50">
        <v>10</v>
      </c>
      <c r="J35" s="50" t="s">
        <v>32</v>
      </c>
      <c r="K35" s="50" t="s">
        <v>32</v>
      </c>
      <c r="L35" s="50" t="s">
        <v>32</v>
      </c>
      <c r="M35" s="50" t="s">
        <v>32</v>
      </c>
      <c r="N35" s="50" t="s">
        <v>32</v>
      </c>
      <c r="O35" s="74" t="s">
        <v>32</v>
      </c>
      <c r="P35" s="50" t="s">
        <v>32</v>
      </c>
      <c r="Q35" s="50" t="s">
        <v>32</v>
      </c>
    </row>
    <row r="36" spans="1:88" ht="81.75" customHeight="1" x14ac:dyDescent="0.25">
      <c r="A36" s="48" t="s">
        <v>112</v>
      </c>
      <c r="B36" s="48" t="s">
        <v>56</v>
      </c>
      <c r="C36" s="48" t="s">
        <v>15</v>
      </c>
      <c r="D36" s="49" t="s">
        <v>57</v>
      </c>
      <c r="E36" s="49" t="s">
        <v>25</v>
      </c>
      <c r="F36" s="49"/>
      <c r="G36" s="50" t="s">
        <v>32</v>
      </c>
      <c r="H36" s="50" t="s">
        <v>32</v>
      </c>
      <c r="I36" s="50" t="s">
        <v>32</v>
      </c>
      <c r="J36" s="50">
        <v>1</v>
      </c>
      <c r="K36" s="50">
        <v>1</v>
      </c>
      <c r="L36" s="50">
        <v>1</v>
      </c>
      <c r="M36" s="50" t="s">
        <v>32</v>
      </c>
      <c r="N36" s="50" t="s">
        <v>32</v>
      </c>
      <c r="O36" s="74" t="s">
        <v>32</v>
      </c>
      <c r="P36" s="50" t="s">
        <v>32</v>
      </c>
      <c r="Q36" s="50" t="s">
        <v>32</v>
      </c>
    </row>
    <row r="37" spans="1:88" ht="57.75" customHeight="1" x14ac:dyDescent="0.25">
      <c r="A37" s="91" t="s">
        <v>113</v>
      </c>
      <c r="B37" s="91" t="s">
        <v>58</v>
      </c>
      <c r="C37" s="91" t="s">
        <v>129</v>
      </c>
      <c r="D37" s="49" t="s">
        <v>59</v>
      </c>
      <c r="E37" s="49" t="s">
        <v>25</v>
      </c>
      <c r="F37" s="49"/>
      <c r="G37" s="50" t="s">
        <v>32</v>
      </c>
      <c r="H37" s="50" t="s">
        <v>32</v>
      </c>
      <c r="I37" s="50" t="s">
        <v>32</v>
      </c>
      <c r="J37" s="50" t="s">
        <v>32</v>
      </c>
      <c r="K37" s="35">
        <v>1</v>
      </c>
      <c r="L37" s="50" t="s">
        <v>32</v>
      </c>
      <c r="M37" s="50" t="s">
        <v>32</v>
      </c>
      <c r="N37" s="50" t="s">
        <v>32</v>
      </c>
      <c r="O37" s="74">
        <v>1</v>
      </c>
      <c r="P37" s="50">
        <v>1</v>
      </c>
      <c r="Q37" s="50">
        <v>1</v>
      </c>
    </row>
    <row r="38" spans="1:88" ht="52.5" customHeight="1" x14ac:dyDescent="0.25">
      <c r="A38" s="92"/>
      <c r="B38" s="92"/>
      <c r="C38" s="92"/>
      <c r="D38" s="49" t="s">
        <v>126</v>
      </c>
      <c r="E38" s="49" t="s">
        <v>25</v>
      </c>
      <c r="F38" s="49"/>
      <c r="G38" s="50" t="s">
        <v>32</v>
      </c>
      <c r="H38" s="50" t="s">
        <v>32</v>
      </c>
      <c r="I38" s="50" t="s">
        <v>32</v>
      </c>
      <c r="J38" s="50" t="s">
        <v>32</v>
      </c>
      <c r="K38" s="35">
        <v>1</v>
      </c>
      <c r="L38" s="50" t="s">
        <v>32</v>
      </c>
      <c r="M38" s="50" t="s">
        <v>32</v>
      </c>
      <c r="N38" s="50" t="s">
        <v>32</v>
      </c>
      <c r="O38" s="74" t="s">
        <v>32</v>
      </c>
      <c r="P38" s="50" t="s">
        <v>32</v>
      </c>
      <c r="Q38" s="50" t="s">
        <v>32</v>
      </c>
    </row>
    <row r="39" spans="1:88" s="23" customFormat="1" ht="52.5" customHeight="1" x14ac:dyDescent="0.25">
      <c r="A39" s="92"/>
      <c r="B39" s="92"/>
      <c r="C39" s="92"/>
      <c r="D39" s="49" t="s">
        <v>127</v>
      </c>
      <c r="E39" s="49" t="s">
        <v>25</v>
      </c>
      <c r="F39" s="49"/>
      <c r="G39" s="50" t="s">
        <v>32</v>
      </c>
      <c r="H39" s="50" t="s">
        <v>32</v>
      </c>
      <c r="I39" s="50" t="s">
        <v>32</v>
      </c>
      <c r="J39" s="50" t="s">
        <v>32</v>
      </c>
      <c r="K39" s="35">
        <v>6</v>
      </c>
      <c r="L39" s="50" t="s">
        <v>32</v>
      </c>
      <c r="M39" s="50" t="s">
        <v>32</v>
      </c>
      <c r="N39" s="50" t="s">
        <v>32</v>
      </c>
      <c r="O39" s="74" t="s">
        <v>32</v>
      </c>
      <c r="P39" s="50" t="s">
        <v>32</v>
      </c>
      <c r="Q39" s="50" t="s">
        <v>32</v>
      </c>
      <c r="V39" s="85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</row>
    <row r="40" spans="1:88" ht="132.75" customHeight="1" x14ac:dyDescent="0.25">
      <c r="A40" s="48" t="s">
        <v>114</v>
      </c>
      <c r="B40" s="48" t="s">
        <v>152</v>
      </c>
      <c r="C40" s="48" t="s">
        <v>147</v>
      </c>
      <c r="D40" s="24" t="s">
        <v>131</v>
      </c>
      <c r="E40" s="24" t="s">
        <v>20</v>
      </c>
      <c r="F40" s="24"/>
      <c r="G40" s="51" t="s">
        <v>32</v>
      </c>
      <c r="H40" s="51" t="s">
        <v>32</v>
      </c>
      <c r="I40" s="51" t="s">
        <v>32</v>
      </c>
      <c r="J40" s="51" t="s">
        <v>32</v>
      </c>
      <c r="K40" s="51">
        <v>100</v>
      </c>
      <c r="L40" s="51" t="s">
        <v>32</v>
      </c>
      <c r="M40" s="51" t="s">
        <v>32</v>
      </c>
      <c r="N40" s="51" t="s">
        <v>32</v>
      </c>
      <c r="O40" s="75" t="s">
        <v>32</v>
      </c>
      <c r="P40" s="51" t="s">
        <v>32</v>
      </c>
      <c r="Q40" s="51" t="s">
        <v>32</v>
      </c>
    </row>
    <row r="41" spans="1:88" ht="21.75" customHeight="1" x14ac:dyDescent="0.25">
      <c r="A41" s="91" t="s">
        <v>115</v>
      </c>
      <c r="B41" s="91" t="s">
        <v>119</v>
      </c>
      <c r="C41" s="91" t="s">
        <v>147</v>
      </c>
      <c r="D41" s="49" t="s">
        <v>188</v>
      </c>
      <c r="E41" s="49" t="s">
        <v>25</v>
      </c>
      <c r="F41" s="49"/>
      <c r="G41" s="50" t="s">
        <v>32</v>
      </c>
      <c r="H41" s="50" t="s">
        <v>32</v>
      </c>
      <c r="I41" s="50" t="s">
        <v>32</v>
      </c>
      <c r="J41" s="50" t="s">
        <v>32</v>
      </c>
      <c r="K41" s="50" t="s">
        <v>32</v>
      </c>
      <c r="L41" s="50">
        <v>1</v>
      </c>
      <c r="M41" s="50" t="s">
        <v>32</v>
      </c>
      <c r="N41" s="50" t="s">
        <v>32</v>
      </c>
      <c r="O41" s="74" t="s">
        <v>32</v>
      </c>
      <c r="P41" s="50" t="s">
        <v>32</v>
      </c>
      <c r="Q41" s="50" t="s">
        <v>32</v>
      </c>
    </row>
    <row r="42" spans="1:88" ht="21.75" customHeight="1" x14ac:dyDescent="0.25">
      <c r="A42" s="92"/>
      <c r="B42" s="92"/>
      <c r="C42" s="92"/>
      <c r="D42" s="49" t="s">
        <v>40</v>
      </c>
      <c r="E42" s="49" t="s">
        <v>20</v>
      </c>
      <c r="F42" s="49"/>
      <c r="G42" s="50" t="s">
        <v>32</v>
      </c>
      <c r="H42" s="50" t="s">
        <v>32</v>
      </c>
      <c r="I42" s="50" t="s">
        <v>32</v>
      </c>
      <c r="J42" s="50" t="s">
        <v>32</v>
      </c>
      <c r="K42" s="50" t="s">
        <v>32</v>
      </c>
      <c r="L42" s="7">
        <f>(668796.856)/2151450.3*100</f>
        <v>31.085861290869705</v>
      </c>
      <c r="M42" s="7">
        <f>(800000+300000-101935.1)/2151450.3*100</f>
        <v>46.390330280927252</v>
      </c>
      <c r="N42" s="7">
        <f>(800000+300000+371999.9-171999.9)/2192380.9*100</f>
        <v>59.296265534880362</v>
      </c>
      <c r="O42" s="74">
        <v>100</v>
      </c>
      <c r="P42" s="50" t="s">
        <v>32</v>
      </c>
      <c r="Q42" s="50" t="s">
        <v>32</v>
      </c>
      <c r="R42" s="1" t="s">
        <v>230</v>
      </c>
    </row>
    <row r="43" spans="1:88" ht="56.25" customHeight="1" x14ac:dyDescent="0.25">
      <c r="A43" s="93"/>
      <c r="B43" s="93"/>
      <c r="C43" s="93"/>
      <c r="D43" s="49" t="s">
        <v>120</v>
      </c>
      <c r="E43" s="49" t="s">
        <v>25</v>
      </c>
      <c r="F43" s="49"/>
      <c r="G43" s="50" t="s">
        <v>32</v>
      </c>
      <c r="H43" s="50" t="s">
        <v>32</v>
      </c>
      <c r="I43" s="50" t="s">
        <v>32</v>
      </c>
      <c r="J43" s="50" t="s">
        <v>32</v>
      </c>
      <c r="K43" s="50" t="s">
        <v>32</v>
      </c>
      <c r="L43" s="50" t="s">
        <v>32</v>
      </c>
      <c r="M43" s="50" t="s">
        <v>32</v>
      </c>
      <c r="N43" s="50" t="s">
        <v>32</v>
      </c>
      <c r="O43" s="74">
        <v>1</v>
      </c>
      <c r="P43" s="50" t="s">
        <v>32</v>
      </c>
      <c r="Q43" s="50" t="s">
        <v>32</v>
      </c>
    </row>
    <row r="44" spans="1:88" ht="188.25" customHeight="1" x14ac:dyDescent="0.25">
      <c r="A44" s="69" t="s">
        <v>241</v>
      </c>
      <c r="B44" s="69" t="s">
        <v>243</v>
      </c>
      <c r="C44" s="68" t="s">
        <v>147</v>
      </c>
      <c r="D44" s="43" t="s">
        <v>248</v>
      </c>
      <c r="E44" s="70" t="s">
        <v>20</v>
      </c>
      <c r="F44" s="70"/>
      <c r="G44" s="71" t="s">
        <v>32</v>
      </c>
      <c r="H44" s="71" t="s">
        <v>32</v>
      </c>
      <c r="I44" s="71" t="s">
        <v>32</v>
      </c>
      <c r="J44" s="71" t="s">
        <v>32</v>
      </c>
      <c r="K44" s="71" t="s">
        <v>32</v>
      </c>
      <c r="L44" s="71" t="s">
        <v>32</v>
      </c>
      <c r="M44" s="71" t="s">
        <v>32</v>
      </c>
      <c r="N44" s="71" t="s">
        <v>32</v>
      </c>
      <c r="O44" s="74">
        <v>100</v>
      </c>
      <c r="P44" s="71" t="s">
        <v>32</v>
      </c>
      <c r="Q44" s="71" t="s">
        <v>32</v>
      </c>
    </row>
    <row r="45" spans="1:88" ht="195" customHeight="1" x14ac:dyDescent="0.25">
      <c r="A45" s="69" t="s">
        <v>242</v>
      </c>
      <c r="B45" s="69" t="s">
        <v>244</v>
      </c>
      <c r="C45" s="68" t="s">
        <v>147</v>
      </c>
      <c r="D45" s="43" t="s">
        <v>248</v>
      </c>
      <c r="E45" s="70" t="s">
        <v>20</v>
      </c>
      <c r="F45" s="70"/>
      <c r="G45" s="71" t="s">
        <v>32</v>
      </c>
      <c r="H45" s="71" t="s">
        <v>32</v>
      </c>
      <c r="I45" s="71" t="s">
        <v>32</v>
      </c>
      <c r="J45" s="71" t="s">
        <v>32</v>
      </c>
      <c r="K45" s="71" t="s">
        <v>32</v>
      </c>
      <c r="L45" s="71" t="s">
        <v>32</v>
      </c>
      <c r="M45" s="71" t="s">
        <v>32</v>
      </c>
      <c r="N45" s="71" t="s">
        <v>32</v>
      </c>
      <c r="O45" s="74">
        <v>100</v>
      </c>
      <c r="P45" s="71" t="s">
        <v>32</v>
      </c>
      <c r="Q45" s="71" t="s">
        <v>32</v>
      </c>
    </row>
    <row r="46" spans="1:88" ht="70.5" customHeight="1" x14ac:dyDescent="0.25">
      <c r="A46" s="67" t="s">
        <v>218</v>
      </c>
      <c r="B46" s="46" t="s">
        <v>219</v>
      </c>
      <c r="C46" s="48"/>
      <c r="D46" s="43"/>
      <c r="E46" s="49"/>
      <c r="F46" s="49"/>
      <c r="G46" s="50"/>
      <c r="H46" s="50"/>
      <c r="I46" s="50"/>
      <c r="J46" s="50"/>
      <c r="K46" s="50"/>
      <c r="L46" s="50"/>
      <c r="M46" s="50"/>
      <c r="N46" s="50"/>
      <c r="O46" s="74"/>
      <c r="P46" s="50"/>
      <c r="Q46" s="50"/>
    </row>
    <row r="47" spans="1:88" ht="67.5" customHeight="1" x14ac:dyDescent="0.25">
      <c r="A47" s="48" t="s">
        <v>220</v>
      </c>
      <c r="B47" s="44" t="s">
        <v>224</v>
      </c>
      <c r="C47" s="46" t="s">
        <v>223</v>
      </c>
      <c r="D47" s="43" t="s">
        <v>217</v>
      </c>
      <c r="E47" s="49" t="s">
        <v>25</v>
      </c>
      <c r="F47" s="49"/>
      <c r="G47" s="50" t="s">
        <v>222</v>
      </c>
      <c r="H47" s="50" t="s">
        <v>221</v>
      </c>
      <c r="I47" s="50" t="s">
        <v>221</v>
      </c>
      <c r="J47" s="50" t="s">
        <v>221</v>
      </c>
      <c r="K47" s="50" t="s">
        <v>221</v>
      </c>
      <c r="L47" s="50" t="s">
        <v>221</v>
      </c>
      <c r="M47" s="50">
        <v>1</v>
      </c>
      <c r="N47" s="50">
        <v>1</v>
      </c>
      <c r="O47" s="74" t="s">
        <v>221</v>
      </c>
      <c r="P47" s="50" t="s">
        <v>221</v>
      </c>
      <c r="Q47" s="50" t="s">
        <v>221</v>
      </c>
    </row>
    <row r="48" spans="1:88" ht="50.25" customHeight="1" x14ac:dyDescent="0.25">
      <c r="A48" s="91" t="s">
        <v>60</v>
      </c>
      <c r="B48" s="91" t="s">
        <v>61</v>
      </c>
      <c r="C48" s="91" t="s">
        <v>15</v>
      </c>
      <c r="D48" s="65" t="s">
        <v>62</v>
      </c>
      <c r="E48" s="65" t="s">
        <v>25</v>
      </c>
      <c r="F48" s="65" t="s">
        <v>63</v>
      </c>
      <c r="G48" s="66">
        <v>77</v>
      </c>
      <c r="H48" s="66">
        <v>46</v>
      </c>
      <c r="I48" s="66">
        <v>5</v>
      </c>
      <c r="J48" s="66" t="s">
        <v>32</v>
      </c>
      <c r="K48" s="66">
        <v>19</v>
      </c>
      <c r="L48" s="66">
        <f>L71</f>
        <v>382</v>
      </c>
      <c r="M48" s="66">
        <f>M71</f>
        <v>132</v>
      </c>
      <c r="N48" s="66">
        <f>N71+N126</f>
        <v>29</v>
      </c>
      <c r="O48" s="74">
        <f>O71+O135</f>
        <v>5</v>
      </c>
      <c r="P48" s="66">
        <f>P71</f>
        <v>1</v>
      </c>
      <c r="Q48" s="66">
        <f>Q71</f>
        <v>1</v>
      </c>
      <c r="R48" s="1">
        <f>SUM(G48:Q48)</f>
        <v>697</v>
      </c>
      <c r="W48" s="1">
        <f>G48+H48+I48+K48+L48+M48+N48+O48+P48+Q48</f>
        <v>697</v>
      </c>
    </row>
    <row r="49" spans="1:18" ht="82.5" customHeight="1" x14ac:dyDescent="0.25">
      <c r="A49" s="92"/>
      <c r="B49" s="92"/>
      <c r="C49" s="92"/>
      <c r="D49" s="49" t="s">
        <v>64</v>
      </c>
      <c r="E49" s="49" t="s">
        <v>25</v>
      </c>
      <c r="F49" s="49" t="s">
        <v>65</v>
      </c>
      <c r="G49" s="50" t="s">
        <v>32</v>
      </c>
      <c r="H49" s="50">
        <v>122</v>
      </c>
      <c r="I49" s="50">
        <v>10</v>
      </c>
      <c r="J49" s="50" t="s">
        <v>32</v>
      </c>
      <c r="K49" s="50">
        <v>38</v>
      </c>
      <c r="L49" s="50">
        <v>150</v>
      </c>
      <c r="M49" s="50">
        <v>20</v>
      </c>
      <c r="N49" s="50">
        <v>51</v>
      </c>
      <c r="O49" s="74">
        <v>4</v>
      </c>
      <c r="P49" s="50">
        <v>2</v>
      </c>
      <c r="Q49" s="50">
        <v>2</v>
      </c>
      <c r="R49" s="1">
        <f t="shared" ref="R49:R53" si="3">SUM(G49:Q49)</f>
        <v>399</v>
      </c>
    </row>
    <row r="50" spans="1:18" ht="70.5" customHeight="1" x14ac:dyDescent="0.25">
      <c r="A50" s="92"/>
      <c r="B50" s="92"/>
      <c r="C50" s="92"/>
      <c r="D50" s="49" t="s">
        <v>66</v>
      </c>
      <c r="E50" s="49" t="s">
        <v>67</v>
      </c>
      <c r="F50" s="49" t="s">
        <v>65</v>
      </c>
      <c r="G50" s="50" t="s">
        <v>32</v>
      </c>
      <c r="H50" s="5">
        <v>6750</v>
      </c>
      <c r="I50" s="5">
        <v>7050</v>
      </c>
      <c r="J50" s="5">
        <v>2800</v>
      </c>
      <c r="K50" s="5">
        <v>1100</v>
      </c>
      <c r="L50" s="5">
        <v>12000</v>
      </c>
      <c r="M50" s="5">
        <v>2400</v>
      </c>
      <c r="N50" s="5">
        <v>3700</v>
      </c>
      <c r="O50" s="5">
        <v>490</v>
      </c>
      <c r="P50" s="5">
        <v>120</v>
      </c>
      <c r="Q50" s="5">
        <v>120</v>
      </c>
      <c r="R50" s="1">
        <f t="shared" si="3"/>
        <v>36530</v>
      </c>
    </row>
    <row r="51" spans="1:18" ht="70.5" customHeight="1" x14ac:dyDescent="0.25">
      <c r="A51" s="92"/>
      <c r="B51" s="92"/>
      <c r="C51" s="92"/>
      <c r="D51" s="49" t="s">
        <v>68</v>
      </c>
      <c r="E51" s="49" t="s">
        <v>67</v>
      </c>
      <c r="F51" s="49" t="s">
        <v>65</v>
      </c>
      <c r="G51" s="50" t="s">
        <v>32</v>
      </c>
      <c r="H51" s="5">
        <v>59500</v>
      </c>
      <c r="I51" s="5">
        <v>64500</v>
      </c>
      <c r="J51" s="5">
        <v>30000</v>
      </c>
      <c r="K51" s="5">
        <v>10800</v>
      </c>
      <c r="L51" s="5">
        <v>130000</v>
      </c>
      <c r="M51" s="5">
        <v>22000</v>
      </c>
      <c r="N51" s="5">
        <v>37000</v>
      </c>
      <c r="O51" s="5">
        <v>5500</v>
      </c>
      <c r="P51" s="5">
        <v>1400</v>
      </c>
      <c r="Q51" s="5">
        <v>1400</v>
      </c>
      <c r="R51" s="1">
        <f t="shared" si="3"/>
        <v>362100</v>
      </c>
    </row>
    <row r="52" spans="1:18" ht="102.75" customHeight="1" x14ac:dyDescent="0.25">
      <c r="A52" s="92"/>
      <c r="B52" s="92"/>
      <c r="C52" s="92"/>
      <c r="D52" s="49" t="s">
        <v>145</v>
      </c>
      <c r="E52" s="49" t="s">
        <v>25</v>
      </c>
      <c r="F52" s="49" t="s">
        <v>160</v>
      </c>
      <c r="G52" s="50" t="s">
        <v>32</v>
      </c>
      <c r="H52" s="50" t="s">
        <v>32</v>
      </c>
      <c r="I52" s="50" t="s">
        <v>32</v>
      </c>
      <c r="J52" s="50" t="s">
        <v>32</v>
      </c>
      <c r="K52" s="50" t="s">
        <v>32</v>
      </c>
      <c r="L52" s="5">
        <v>14000</v>
      </c>
      <c r="M52" s="5">
        <v>14050</v>
      </c>
      <c r="N52" s="5">
        <v>14100</v>
      </c>
      <c r="O52" s="5">
        <v>14150</v>
      </c>
      <c r="P52" s="5">
        <v>14200</v>
      </c>
      <c r="Q52" s="5">
        <v>14250</v>
      </c>
      <c r="R52" s="1">
        <f t="shared" si="3"/>
        <v>84750</v>
      </c>
    </row>
    <row r="53" spans="1:18" ht="115.5" customHeight="1" x14ac:dyDescent="0.25">
      <c r="A53" s="93"/>
      <c r="B53" s="93"/>
      <c r="C53" s="93"/>
      <c r="D53" s="49" t="s">
        <v>146</v>
      </c>
      <c r="E53" s="49" t="s">
        <v>17</v>
      </c>
      <c r="F53" s="49" t="s">
        <v>250</v>
      </c>
      <c r="G53" s="50" t="s">
        <v>32</v>
      </c>
      <c r="H53" s="50" t="s">
        <v>32</v>
      </c>
      <c r="I53" s="50" t="s">
        <v>32</v>
      </c>
      <c r="J53" s="50" t="s">
        <v>32</v>
      </c>
      <c r="K53" s="50" t="s">
        <v>32</v>
      </c>
      <c r="L53" s="5">
        <v>12000</v>
      </c>
      <c r="M53" s="5">
        <v>12100</v>
      </c>
      <c r="N53" s="5">
        <v>12200</v>
      </c>
      <c r="O53" s="5">
        <v>12300</v>
      </c>
      <c r="P53" s="5">
        <v>12400</v>
      </c>
      <c r="Q53" s="5">
        <v>12500</v>
      </c>
      <c r="R53" s="1">
        <f t="shared" si="3"/>
        <v>73500</v>
      </c>
    </row>
    <row r="54" spans="1:18" ht="48.75" customHeight="1" x14ac:dyDescent="0.25">
      <c r="A54" s="48" t="s">
        <v>69</v>
      </c>
      <c r="B54" s="48" t="s">
        <v>70</v>
      </c>
      <c r="C54" s="48"/>
      <c r="D54" s="49"/>
      <c r="E54" s="49"/>
      <c r="F54" s="49"/>
      <c r="G54" s="50"/>
      <c r="H54" s="50"/>
      <c r="I54" s="50"/>
      <c r="J54" s="50"/>
      <c r="K54" s="50"/>
      <c r="L54" s="50"/>
      <c r="M54" s="50"/>
      <c r="N54" s="50"/>
      <c r="O54" s="74"/>
      <c r="P54" s="50"/>
      <c r="Q54" s="50"/>
    </row>
    <row r="55" spans="1:18" ht="39.75" customHeight="1" x14ac:dyDescent="0.25">
      <c r="A55" s="115" t="s">
        <v>71</v>
      </c>
      <c r="B55" s="91" t="s">
        <v>72</v>
      </c>
      <c r="C55" s="91" t="s">
        <v>15</v>
      </c>
      <c r="D55" s="49" t="s">
        <v>73</v>
      </c>
      <c r="E55" s="49" t="s">
        <v>25</v>
      </c>
      <c r="F55" s="49"/>
      <c r="G55" s="50" t="s">
        <v>32</v>
      </c>
      <c r="H55" s="50" t="s">
        <v>32</v>
      </c>
      <c r="I55" s="50" t="s">
        <v>32</v>
      </c>
      <c r="J55" s="50">
        <v>1</v>
      </c>
      <c r="K55" s="50">
        <v>1</v>
      </c>
      <c r="L55" s="50" t="s">
        <v>32</v>
      </c>
      <c r="M55" s="50" t="s">
        <v>32</v>
      </c>
      <c r="N55" s="50" t="s">
        <v>32</v>
      </c>
      <c r="O55" s="74" t="s">
        <v>222</v>
      </c>
      <c r="P55" s="50" t="s">
        <v>222</v>
      </c>
      <c r="Q55" s="50" t="s">
        <v>222</v>
      </c>
    </row>
    <row r="56" spans="1:18" ht="47.25" x14ac:dyDescent="0.25">
      <c r="A56" s="116"/>
      <c r="B56" s="92"/>
      <c r="C56" s="92"/>
      <c r="D56" s="49" t="s">
        <v>74</v>
      </c>
      <c r="E56" s="49" t="s">
        <v>75</v>
      </c>
      <c r="F56" s="49"/>
      <c r="G56" s="50" t="s">
        <v>32</v>
      </c>
      <c r="H56" s="50">
        <v>515</v>
      </c>
      <c r="I56" s="50">
        <v>85</v>
      </c>
      <c r="J56" s="50">
        <v>90</v>
      </c>
      <c r="K56" s="50">
        <v>95</v>
      </c>
      <c r="L56" s="50">
        <v>910</v>
      </c>
      <c r="M56" s="50">
        <v>915</v>
      </c>
      <c r="N56" s="50">
        <v>105</v>
      </c>
      <c r="O56" s="74">
        <v>110</v>
      </c>
      <c r="P56" s="50">
        <v>115</v>
      </c>
      <c r="Q56" s="50">
        <v>120</v>
      </c>
    </row>
    <row r="57" spans="1:18" ht="46.5" customHeight="1" x14ac:dyDescent="0.25">
      <c r="A57" s="116"/>
      <c r="B57" s="92"/>
      <c r="C57" s="92"/>
      <c r="D57" s="49" t="s">
        <v>151</v>
      </c>
      <c r="E57" s="49" t="s">
        <v>25</v>
      </c>
      <c r="F57" s="49"/>
      <c r="G57" s="50" t="s">
        <v>32</v>
      </c>
      <c r="H57" s="50">
        <v>870</v>
      </c>
      <c r="I57" s="50">
        <v>880</v>
      </c>
      <c r="J57" s="5">
        <v>1400</v>
      </c>
      <c r="K57" s="5">
        <v>1500</v>
      </c>
      <c r="L57" s="5">
        <v>1600</v>
      </c>
      <c r="M57" s="5">
        <v>1700</v>
      </c>
      <c r="N57" s="5">
        <v>1720</v>
      </c>
      <c r="O57" s="5">
        <v>1750</v>
      </c>
      <c r="P57" s="5">
        <v>1770</v>
      </c>
      <c r="Q57" s="5">
        <v>1800</v>
      </c>
    </row>
    <row r="58" spans="1:18" ht="83.25" customHeight="1" x14ac:dyDescent="0.25">
      <c r="A58" s="116"/>
      <c r="B58" s="92"/>
      <c r="C58" s="92"/>
      <c r="D58" s="49" t="s">
        <v>150</v>
      </c>
      <c r="E58" s="49" t="s">
        <v>25</v>
      </c>
      <c r="F58" s="49"/>
      <c r="G58" s="50" t="s">
        <v>32</v>
      </c>
      <c r="H58" s="50" t="s">
        <v>32</v>
      </c>
      <c r="I58" s="50" t="s">
        <v>76</v>
      </c>
      <c r="J58" s="50" t="s">
        <v>76</v>
      </c>
      <c r="K58" s="50" t="s">
        <v>76</v>
      </c>
      <c r="L58" s="50" t="s">
        <v>186</v>
      </c>
      <c r="M58" s="50" t="s">
        <v>186</v>
      </c>
      <c r="N58" s="50" t="s">
        <v>76</v>
      </c>
      <c r="O58" s="74" t="s">
        <v>76</v>
      </c>
      <c r="P58" s="50" t="s">
        <v>76</v>
      </c>
      <c r="Q58" s="50" t="s">
        <v>76</v>
      </c>
    </row>
    <row r="59" spans="1:18" ht="50.25" customHeight="1" x14ac:dyDescent="0.25">
      <c r="A59" s="116"/>
      <c r="B59" s="92"/>
      <c r="C59" s="92"/>
      <c r="D59" s="49" t="s">
        <v>125</v>
      </c>
      <c r="E59" s="49" t="s">
        <v>25</v>
      </c>
      <c r="F59" s="49"/>
      <c r="G59" s="50" t="s">
        <v>32</v>
      </c>
      <c r="H59" s="50">
        <v>3</v>
      </c>
      <c r="I59" s="50">
        <v>3009</v>
      </c>
      <c r="J59" s="50">
        <v>16</v>
      </c>
      <c r="K59" s="50">
        <v>7</v>
      </c>
      <c r="L59" s="50" t="s">
        <v>32</v>
      </c>
      <c r="M59" s="50" t="s">
        <v>32</v>
      </c>
      <c r="N59" s="86" t="s">
        <v>32</v>
      </c>
      <c r="O59" s="87" t="s">
        <v>32</v>
      </c>
      <c r="P59" s="50">
        <v>6</v>
      </c>
      <c r="Q59" s="50">
        <v>6</v>
      </c>
    </row>
    <row r="60" spans="1:18" ht="33" customHeight="1" x14ac:dyDescent="0.25">
      <c r="A60" s="116"/>
      <c r="B60" s="92"/>
      <c r="C60" s="92"/>
      <c r="D60" s="49" t="s">
        <v>77</v>
      </c>
      <c r="E60" s="49" t="s">
        <v>25</v>
      </c>
      <c r="F60" s="49"/>
      <c r="G60" s="50" t="s">
        <v>32</v>
      </c>
      <c r="H60" s="50" t="s">
        <v>32</v>
      </c>
      <c r="I60" s="50" t="s">
        <v>78</v>
      </c>
      <c r="J60" s="50" t="s">
        <v>32</v>
      </c>
      <c r="K60" s="50" t="s">
        <v>32</v>
      </c>
      <c r="L60" s="50" t="s">
        <v>32</v>
      </c>
      <c r="M60" s="50" t="s">
        <v>32</v>
      </c>
      <c r="N60" s="50" t="s">
        <v>32</v>
      </c>
      <c r="O60" s="74" t="s">
        <v>32</v>
      </c>
      <c r="P60" s="50" t="s">
        <v>32</v>
      </c>
      <c r="Q60" s="50" t="s">
        <v>32</v>
      </c>
    </row>
    <row r="61" spans="1:18" ht="34.5" customHeight="1" x14ac:dyDescent="0.25">
      <c r="A61" s="116"/>
      <c r="B61" s="92"/>
      <c r="C61" s="92"/>
      <c r="D61" s="49" t="s">
        <v>149</v>
      </c>
      <c r="E61" s="49" t="s">
        <v>75</v>
      </c>
      <c r="F61" s="49"/>
      <c r="G61" s="50" t="s">
        <v>32</v>
      </c>
      <c r="H61" s="50" t="s">
        <v>76</v>
      </c>
      <c r="I61" s="50" t="s">
        <v>76</v>
      </c>
      <c r="J61" s="50" t="s">
        <v>76</v>
      </c>
      <c r="K61" s="50" t="s">
        <v>32</v>
      </c>
      <c r="L61" s="50" t="s">
        <v>32</v>
      </c>
      <c r="M61" s="50" t="s">
        <v>32</v>
      </c>
      <c r="N61" s="50" t="s">
        <v>32</v>
      </c>
      <c r="O61" s="74" t="s">
        <v>32</v>
      </c>
      <c r="P61" s="50" t="s">
        <v>32</v>
      </c>
      <c r="Q61" s="50" t="s">
        <v>32</v>
      </c>
    </row>
    <row r="62" spans="1:18" ht="34.5" customHeight="1" x14ac:dyDescent="0.25">
      <c r="A62" s="116"/>
      <c r="B62" s="92"/>
      <c r="C62" s="92"/>
      <c r="D62" s="49" t="s">
        <v>79</v>
      </c>
      <c r="E62" s="49" t="s">
        <v>25</v>
      </c>
      <c r="F62" s="49"/>
      <c r="G62" s="50" t="s">
        <v>32</v>
      </c>
      <c r="H62" s="50" t="s">
        <v>32</v>
      </c>
      <c r="I62" s="50" t="s">
        <v>80</v>
      </c>
      <c r="J62" s="50" t="s">
        <v>80</v>
      </c>
      <c r="K62" s="50" t="s">
        <v>80</v>
      </c>
      <c r="L62" s="50" t="s">
        <v>80</v>
      </c>
      <c r="M62" s="50" t="s">
        <v>80</v>
      </c>
      <c r="N62" s="50" t="s">
        <v>80</v>
      </c>
      <c r="O62" s="74" t="s">
        <v>80</v>
      </c>
      <c r="P62" s="50" t="s">
        <v>80</v>
      </c>
      <c r="Q62" s="50" t="s">
        <v>80</v>
      </c>
    </row>
    <row r="63" spans="1:18" ht="33.75" customHeight="1" x14ac:dyDescent="0.25">
      <c r="A63" s="116"/>
      <c r="B63" s="92"/>
      <c r="C63" s="92"/>
      <c r="D63" s="49" t="s">
        <v>148</v>
      </c>
      <c r="E63" s="49" t="s">
        <v>75</v>
      </c>
      <c r="F63" s="49"/>
      <c r="G63" s="50" t="s">
        <v>32</v>
      </c>
      <c r="H63" s="50" t="s">
        <v>32</v>
      </c>
      <c r="I63" s="50" t="s">
        <v>32</v>
      </c>
      <c r="J63" s="50" t="s">
        <v>32</v>
      </c>
      <c r="K63" s="50" t="s">
        <v>121</v>
      </c>
      <c r="L63" s="50" t="s">
        <v>32</v>
      </c>
      <c r="M63" s="50" t="s">
        <v>32</v>
      </c>
      <c r="N63" s="50" t="s">
        <v>221</v>
      </c>
      <c r="O63" s="74" t="s">
        <v>221</v>
      </c>
      <c r="P63" s="50" t="s">
        <v>221</v>
      </c>
      <c r="Q63" s="50" t="s">
        <v>221</v>
      </c>
    </row>
    <row r="64" spans="1:18" ht="32.25" customHeight="1" x14ac:dyDescent="0.25">
      <c r="A64" s="116"/>
      <c r="B64" s="92"/>
      <c r="C64" s="92"/>
      <c r="D64" s="49" t="s">
        <v>122</v>
      </c>
      <c r="E64" s="49" t="s">
        <v>25</v>
      </c>
      <c r="F64" s="49"/>
      <c r="G64" s="50" t="s">
        <v>32</v>
      </c>
      <c r="H64" s="50" t="s">
        <v>32</v>
      </c>
      <c r="I64" s="50" t="s">
        <v>32</v>
      </c>
      <c r="J64" s="50" t="s">
        <v>32</v>
      </c>
      <c r="K64" s="50">
        <v>1</v>
      </c>
      <c r="L64" s="50" t="s">
        <v>32</v>
      </c>
      <c r="M64" s="50" t="s">
        <v>32</v>
      </c>
      <c r="N64" s="50" t="s">
        <v>221</v>
      </c>
      <c r="O64" s="74" t="s">
        <v>222</v>
      </c>
      <c r="P64" s="50" t="s">
        <v>221</v>
      </c>
      <c r="Q64" s="50" t="s">
        <v>221</v>
      </c>
    </row>
    <row r="65" spans="1:18" ht="68.25" customHeight="1" x14ac:dyDescent="0.25">
      <c r="A65" s="116"/>
      <c r="B65" s="92"/>
      <c r="C65" s="92"/>
      <c r="D65" s="57" t="s">
        <v>240</v>
      </c>
      <c r="E65" s="57" t="s">
        <v>25</v>
      </c>
      <c r="F65" s="55"/>
      <c r="G65" s="56" t="s">
        <v>32</v>
      </c>
      <c r="H65" s="56" t="s">
        <v>32</v>
      </c>
      <c r="I65" s="56" t="s">
        <v>32</v>
      </c>
      <c r="J65" s="56" t="s">
        <v>32</v>
      </c>
      <c r="K65" s="56" t="s">
        <v>32</v>
      </c>
      <c r="L65" s="56" t="s">
        <v>32</v>
      </c>
      <c r="M65" s="56" t="s">
        <v>32</v>
      </c>
      <c r="N65" s="58" t="s">
        <v>238</v>
      </c>
      <c r="O65" s="74" t="s">
        <v>239</v>
      </c>
      <c r="P65" s="58" t="s">
        <v>239</v>
      </c>
      <c r="Q65" s="58" t="s">
        <v>239</v>
      </c>
    </row>
    <row r="66" spans="1:18" ht="42.75" customHeight="1" x14ac:dyDescent="0.25">
      <c r="A66" s="117"/>
      <c r="B66" s="111"/>
      <c r="C66" s="111"/>
      <c r="D66" s="36" t="s">
        <v>255</v>
      </c>
      <c r="E66" s="36" t="s">
        <v>25</v>
      </c>
      <c r="F66" s="36"/>
      <c r="G66" s="35" t="s">
        <v>32</v>
      </c>
      <c r="H66" s="35" t="s">
        <v>32</v>
      </c>
      <c r="I66" s="35" t="s">
        <v>32</v>
      </c>
      <c r="J66" s="35" t="s">
        <v>32</v>
      </c>
      <c r="K66" s="35" t="s">
        <v>32</v>
      </c>
      <c r="L66" s="35" t="s">
        <v>32</v>
      </c>
      <c r="M66" s="35" t="s">
        <v>32</v>
      </c>
      <c r="N66" s="35" t="s">
        <v>32</v>
      </c>
      <c r="O66" s="35">
        <v>1</v>
      </c>
      <c r="P66" s="35">
        <v>1</v>
      </c>
      <c r="Q66" s="35">
        <v>1</v>
      </c>
      <c r="R66" s="84" t="s">
        <v>32</v>
      </c>
    </row>
    <row r="67" spans="1:18" ht="79.5" customHeight="1" x14ac:dyDescent="0.25">
      <c r="A67" s="49" t="s">
        <v>81</v>
      </c>
      <c r="B67" s="48" t="s">
        <v>82</v>
      </c>
      <c r="C67" s="48" t="s">
        <v>15</v>
      </c>
      <c r="D67" s="49" t="s">
        <v>83</v>
      </c>
      <c r="E67" s="49" t="s">
        <v>25</v>
      </c>
      <c r="F67" s="49"/>
      <c r="G67" s="50">
        <v>44</v>
      </c>
      <c r="H67" s="50">
        <v>23</v>
      </c>
      <c r="I67" s="50">
        <v>5</v>
      </c>
      <c r="J67" s="50" t="s">
        <v>32</v>
      </c>
      <c r="K67" s="50" t="s">
        <v>32</v>
      </c>
      <c r="L67" s="50" t="s">
        <v>32</v>
      </c>
      <c r="M67" s="50" t="s">
        <v>32</v>
      </c>
      <c r="N67" s="50" t="s">
        <v>32</v>
      </c>
      <c r="O67" s="74" t="s">
        <v>32</v>
      </c>
      <c r="P67" s="50" t="s">
        <v>32</v>
      </c>
      <c r="Q67" s="50" t="s">
        <v>32</v>
      </c>
    </row>
    <row r="68" spans="1:18" ht="146.25" customHeight="1" x14ac:dyDescent="0.25">
      <c r="A68" s="64" t="s">
        <v>84</v>
      </c>
      <c r="B68" s="63" t="s">
        <v>85</v>
      </c>
      <c r="C68" s="63" t="s">
        <v>15</v>
      </c>
      <c r="D68" s="64" t="s">
        <v>106</v>
      </c>
      <c r="E68" s="64" t="s">
        <v>25</v>
      </c>
      <c r="F68" s="64"/>
      <c r="G68" s="62">
        <v>31</v>
      </c>
      <c r="H68" s="62">
        <v>17</v>
      </c>
      <c r="I68" s="62" t="s">
        <v>32</v>
      </c>
      <c r="J68" s="62" t="s">
        <v>32</v>
      </c>
      <c r="K68" s="62" t="s">
        <v>32</v>
      </c>
      <c r="L68" s="62" t="s">
        <v>32</v>
      </c>
      <c r="M68" s="62" t="s">
        <v>32</v>
      </c>
      <c r="N68" s="62" t="s">
        <v>32</v>
      </c>
      <c r="O68" s="74" t="s">
        <v>32</v>
      </c>
      <c r="P68" s="62" t="s">
        <v>32</v>
      </c>
      <c r="Q68" s="62" t="s">
        <v>32</v>
      </c>
    </row>
    <row r="69" spans="1:18" ht="209.25" customHeight="1" x14ac:dyDescent="0.25">
      <c r="A69" s="64" t="s">
        <v>116</v>
      </c>
      <c r="B69" s="63" t="s">
        <v>86</v>
      </c>
      <c r="C69" s="63" t="s">
        <v>15</v>
      </c>
      <c r="D69" s="64" t="s">
        <v>87</v>
      </c>
      <c r="E69" s="64" t="s">
        <v>25</v>
      </c>
      <c r="F69" s="64"/>
      <c r="G69" s="62">
        <v>2</v>
      </c>
      <c r="H69" s="62">
        <v>5</v>
      </c>
      <c r="I69" s="62" t="s">
        <v>32</v>
      </c>
      <c r="J69" s="62" t="s">
        <v>32</v>
      </c>
      <c r="K69" s="62" t="s">
        <v>32</v>
      </c>
      <c r="L69" s="62" t="s">
        <v>32</v>
      </c>
      <c r="M69" s="62" t="s">
        <v>32</v>
      </c>
      <c r="N69" s="62" t="s">
        <v>32</v>
      </c>
      <c r="O69" s="74" t="s">
        <v>32</v>
      </c>
      <c r="P69" s="62" t="s">
        <v>32</v>
      </c>
      <c r="Q69" s="62" t="s">
        <v>32</v>
      </c>
    </row>
    <row r="70" spans="1:18" ht="273" customHeight="1" x14ac:dyDescent="0.25">
      <c r="A70" s="49" t="s">
        <v>117</v>
      </c>
      <c r="B70" s="48" t="s">
        <v>88</v>
      </c>
      <c r="C70" s="48" t="s">
        <v>15</v>
      </c>
      <c r="D70" s="49" t="s">
        <v>89</v>
      </c>
      <c r="E70" s="49" t="s">
        <v>25</v>
      </c>
      <c r="F70" s="49"/>
      <c r="G70" s="50" t="s">
        <v>32</v>
      </c>
      <c r="H70" s="50">
        <v>1</v>
      </c>
      <c r="I70" s="50" t="s">
        <v>32</v>
      </c>
      <c r="J70" s="50" t="s">
        <v>32</v>
      </c>
      <c r="K70" s="50" t="s">
        <v>32</v>
      </c>
      <c r="L70" s="50" t="s">
        <v>32</v>
      </c>
      <c r="M70" s="50" t="s">
        <v>32</v>
      </c>
      <c r="N70" s="50" t="s">
        <v>32</v>
      </c>
      <c r="O70" s="74" t="s">
        <v>32</v>
      </c>
      <c r="P70" s="50" t="s">
        <v>32</v>
      </c>
      <c r="Q70" s="50" t="s">
        <v>32</v>
      </c>
    </row>
    <row r="71" spans="1:18" ht="102" customHeight="1" x14ac:dyDescent="0.25">
      <c r="A71" s="88" t="s">
        <v>118</v>
      </c>
      <c r="B71" s="91" t="s">
        <v>190</v>
      </c>
      <c r="C71" s="91" t="s">
        <v>15</v>
      </c>
      <c r="D71" s="49" t="s">
        <v>193</v>
      </c>
      <c r="E71" s="49" t="s">
        <v>25</v>
      </c>
      <c r="F71" s="49"/>
      <c r="G71" s="50" t="s">
        <v>32</v>
      </c>
      <c r="H71" s="50" t="s">
        <v>32</v>
      </c>
      <c r="I71" s="50" t="s">
        <v>32</v>
      </c>
      <c r="J71" s="50" t="s">
        <v>32</v>
      </c>
      <c r="K71" s="50">
        <v>19</v>
      </c>
      <c r="L71" s="50">
        <f>L77+L80+L85+L87+L89+L91+L93+L95+L97+L99+L101+L103</f>
        <v>382</v>
      </c>
      <c r="M71" s="50">
        <f>M101+M104+M111+M114+M117+M108+M120+M123</f>
        <v>132</v>
      </c>
      <c r="N71" s="50">
        <f>N111+N114+N117</f>
        <v>22</v>
      </c>
      <c r="O71" s="74">
        <f>O114+O111+O117</f>
        <v>4</v>
      </c>
      <c r="P71" s="50">
        <f>P114</f>
        <v>1</v>
      </c>
      <c r="Q71" s="50">
        <f>Q114</f>
        <v>1</v>
      </c>
    </row>
    <row r="72" spans="1:18" ht="58.5" customHeight="1" x14ac:dyDescent="0.25">
      <c r="A72" s="89"/>
      <c r="B72" s="92"/>
      <c r="C72" s="92"/>
      <c r="D72" s="49" t="s">
        <v>214</v>
      </c>
      <c r="E72" s="49" t="s">
        <v>20</v>
      </c>
      <c r="F72" s="49"/>
      <c r="G72" s="50" t="s">
        <v>32</v>
      </c>
      <c r="H72" s="50" t="s">
        <v>32</v>
      </c>
      <c r="I72" s="50" t="s">
        <v>32</v>
      </c>
      <c r="J72" s="50" t="s">
        <v>32</v>
      </c>
      <c r="K72" s="50" t="s">
        <v>32</v>
      </c>
      <c r="L72" s="50">
        <v>100</v>
      </c>
      <c r="M72" s="50">
        <v>100</v>
      </c>
      <c r="N72" s="50">
        <v>100</v>
      </c>
      <c r="O72" s="74">
        <v>100</v>
      </c>
      <c r="P72" s="50">
        <v>100</v>
      </c>
      <c r="Q72" s="50">
        <v>100</v>
      </c>
    </row>
    <row r="73" spans="1:18" ht="111.75" customHeight="1" x14ac:dyDescent="0.25">
      <c r="A73" s="89"/>
      <c r="B73" s="92"/>
      <c r="C73" s="92"/>
      <c r="D73" s="49" t="s">
        <v>227</v>
      </c>
      <c r="E73" s="49" t="s">
        <v>20</v>
      </c>
      <c r="F73" s="49"/>
      <c r="G73" s="50" t="s">
        <v>32</v>
      </c>
      <c r="H73" s="50" t="s">
        <v>32</v>
      </c>
      <c r="I73" s="50" t="s">
        <v>32</v>
      </c>
      <c r="J73" s="50" t="s">
        <v>32</v>
      </c>
      <c r="K73" s="50" t="s">
        <v>32</v>
      </c>
      <c r="L73" s="50" t="s">
        <v>32</v>
      </c>
      <c r="M73" s="50">
        <v>0.01</v>
      </c>
      <c r="N73" s="50" t="s">
        <v>32</v>
      </c>
      <c r="O73" s="74" t="s">
        <v>32</v>
      </c>
      <c r="P73" s="50" t="s">
        <v>32</v>
      </c>
      <c r="Q73" s="50" t="s">
        <v>32</v>
      </c>
    </row>
    <row r="74" spans="1:18" ht="72" customHeight="1" x14ac:dyDescent="0.25">
      <c r="A74" s="89"/>
      <c r="B74" s="92"/>
      <c r="C74" s="92"/>
      <c r="D74" s="49" t="s">
        <v>228</v>
      </c>
      <c r="E74" s="49" t="s">
        <v>137</v>
      </c>
      <c r="F74" s="49"/>
      <c r="G74" s="50" t="s">
        <v>32</v>
      </c>
      <c r="H74" s="50" t="s">
        <v>32</v>
      </c>
      <c r="I74" s="50" t="s">
        <v>32</v>
      </c>
      <c r="J74" s="50" t="s">
        <v>32</v>
      </c>
      <c r="K74" s="50" t="s">
        <v>32</v>
      </c>
      <c r="L74" s="50" t="s">
        <v>32</v>
      </c>
      <c r="M74" s="50" t="s">
        <v>138</v>
      </c>
      <c r="N74" s="50" t="s">
        <v>32</v>
      </c>
      <c r="O74" s="74" t="s">
        <v>32</v>
      </c>
      <c r="P74" s="50" t="s">
        <v>32</v>
      </c>
      <c r="Q74" s="50" t="s">
        <v>32</v>
      </c>
    </row>
    <row r="75" spans="1:18" ht="56.25" customHeight="1" x14ac:dyDescent="0.25">
      <c r="A75" s="90"/>
      <c r="B75" s="93"/>
      <c r="C75" s="93"/>
      <c r="D75" s="49" t="s">
        <v>139</v>
      </c>
      <c r="E75" s="49" t="s">
        <v>20</v>
      </c>
      <c r="F75" s="49"/>
      <c r="G75" s="50" t="s">
        <v>32</v>
      </c>
      <c r="H75" s="50" t="s">
        <v>32</v>
      </c>
      <c r="I75" s="50" t="s">
        <v>32</v>
      </c>
      <c r="J75" s="50" t="s">
        <v>32</v>
      </c>
      <c r="K75" s="50" t="s">
        <v>32</v>
      </c>
      <c r="L75" s="50">
        <v>0.1</v>
      </c>
      <c r="M75" s="50" t="s">
        <v>32</v>
      </c>
      <c r="N75" s="50" t="s">
        <v>32</v>
      </c>
      <c r="O75" s="74" t="s">
        <v>32</v>
      </c>
      <c r="P75" s="50" t="s">
        <v>32</v>
      </c>
      <c r="Q75" s="50">
        <v>1</v>
      </c>
    </row>
    <row r="76" spans="1:18" ht="121.5" customHeight="1" x14ac:dyDescent="0.25">
      <c r="A76" s="88" t="s">
        <v>195</v>
      </c>
      <c r="B76" s="91" t="s">
        <v>142</v>
      </c>
      <c r="C76" s="91"/>
      <c r="D76" s="49" t="s">
        <v>105</v>
      </c>
      <c r="E76" s="49" t="s">
        <v>25</v>
      </c>
      <c r="F76" s="49"/>
      <c r="G76" s="50" t="s">
        <v>32</v>
      </c>
      <c r="H76" s="50" t="s">
        <v>32</v>
      </c>
      <c r="I76" s="50" t="s">
        <v>32</v>
      </c>
      <c r="J76" s="50" t="s">
        <v>32</v>
      </c>
      <c r="K76" s="50">
        <v>19</v>
      </c>
      <c r="L76" s="50" t="s">
        <v>32</v>
      </c>
      <c r="M76" s="50" t="s">
        <v>32</v>
      </c>
      <c r="N76" s="50" t="s">
        <v>32</v>
      </c>
      <c r="O76" s="74" t="s">
        <v>32</v>
      </c>
      <c r="P76" s="50" t="s">
        <v>32</v>
      </c>
      <c r="Q76" s="50" t="s">
        <v>32</v>
      </c>
    </row>
    <row r="77" spans="1:18" ht="34.5" customHeight="1" x14ac:dyDescent="0.25">
      <c r="A77" s="89"/>
      <c r="B77" s="92"/>
      <c r="C77" s="92"/>
      <c r="D77" s="49" t="s">
        <v>141</v>
      </c>
      <c r="E77" s="49" t="s">
        <v>25</v>
      </c>
      <c r="F77" s="49"/>
      <c r="G77" s="50" t="s">
        <v>32</v>
      </c>
      <c r="H77" s="50" t="s">
        <v>32</v>
      </c>
      <c r="I77" s="50" t="s">
        <v>32</v>
      </c>
      <c r="J77" s="50" t="s">
        <v>32</v>
      </c>
      <c r="K77" s="50" t="s">
        <v>32</v>
      </c>
      <c r="L77" s="50">
        <v>23</v>
      </c>
      <c r="M77" s="50" t="s">
        <v>32</v>
      </c>
      <c r="N77" s="50" t="s">
        <v>32</v>
      </c>
      <c r="O77" s="74" t="s">
        <v>32</v>
      </c>
      <c r="P77" s="50" t="s">
        <v>32</v>
      </c>
      <c r="Q77" s="50">
        <v>0</v>
      </c>
      <c r="R77" s="1" t="s">
        <v>237</v>
      </c>
    </row>
    <row r="78" spans="1:18" ht="52.5" customHeight="1" x14ac:dyDescent="0.25">
      <c r="A78" s="89"/>
      <c r="B78" s="92"/>
      <c r="C78" s="92"/>
      <c r="D78" s="49" t="s">
        <v>139</v>
      </c>
      <c r="E78" s="49" t="s">
        <v>20</v>
      </c>
      <c r="F78" s="49"/>
      <c r="G78" s="50" t="s">
        <v>32</v>
      </c>
      <c r="H78" s="50" t="s">
        <v>32</v>
      </c>
      <c r="I78" s="50" t="s">
        <v>32</v>
      </c>
      <c r="J78" s="50" t="s">
        <v>32</v>
      </c>
      <c r="K78" s="50" t="s">
        <v>32</v>
      </c>
      <c r="L78" s="50">
        <v>0.1</v>
      </c>
      <c r="M78" s="50" t="s">
        <v>32</v>
      </c>
      <c r="N78" s="50" t="s">
        <v>32</v>
      </c>
      <c r="O78" s="74" t="s">
        <v>32</v>
      </c>
      <c r="P78" s="50" t="s">
        <v>32</v>
      </c>
      <c r="Q78" s="50">
        <v>0</v>
      </c>
    </row>
    <row r="79" spans="1:18" ht="51" customHeight="1" x14ac:dyDescent="0.25">
      <c r="A79" s="90"/>
      <c r="B79" s="93"/>
      <c r="C79" s="93"/>
      <c r="D79" s="49" t="s">
        <v>140</v>
      </c>
      <c r="E79" s="49" t="s">
        <v>20</v>
      </c>
      <c r="F79" s="49"/>
      <c r="G79" s="50" t="s">
        <v>32</v>
      </c>
      <c r="H79" s="50" t="s">
        <v>32</v>
      </c>
      <c r="I79" s="50" t="s">
        <v>32</v>
      </c>
      <c r="J79" s="50" t="s">
        <v>32</v>
      </c>
      <c r="K79" s="50" t="s">
        <v>32</v>
      </c>
      <c r="L79" s="50">
        <v>100</v>
      </c>
      <c r="M79" s="50" t="s">
        <v>32</v>
      </c>
      <c r="N79" s="50" t="s">
        <v>32</v>
      </c>
      <c r="O79" s="74" t="s">
        <v>32</v>
      </c>
      <c r="P79" s="50" t="s">
        <v>32</v>
      </c>
      <c r="Q79" s="50">
        <v>0</v>
      </c>
    </row>
    <row r="80" spans="1:18" ht="34.5" customHeight="1" x14ac:dyDescent="0.25">
      <c r="A80" s="88" t="s">
        <v>196</v>
      </c>
      <c r="B80" s="91" t="s">
        <v>143</v>
      </c>
      <c r="C80" s="91"/>
      <c r="D80" s="49" t="s">
        <v>141</v>
      </c>
      <c r="E80" s="49" t="s">
        <v>25</v>
      </c>
      <c r="F80" s="49"/>
      <c r="G80" s="50" t="s">
        <v>32</v>
      </c>
      <c r="H80" s="50" t="s">
        <v>32</v>
      </c>
      <c r="I80" s="50" t="s">
        <v>32</v>
      </c>
      <c r="J80" s="50" t="s">
        <v>32</v>
      </c>
      <c r="K80" s="50" t="s">
        <v>32</v>
      </c>
      <c r="L80" s="50">
        <v>8</v>
      </c>
      <c r="M80" s="50" t="s">
        <v>32</v>
      </c>
      <c r="N80" s="50" t="s">
        <v>32</v>
      </c>
      <c r="O80" s="74" t="s">
        <v>32</v>
      </c>
      <c r="P80" s="50" t="s">
        <v>32</v>
      </c>
      <c r="Q80" s="50" t="s">
        <v>32</v>
      </c>
    </row>
    <row r="81" spans="1:17" ht="57" customHeight="1" x14ac:dyDescent="0.25">
      <c r="A81" s="89"/>
      <c r="B81" s="92"/>
      <c r="C81" s="92"/>
      <c r="D81" s="49" t="s">
        <v>139</v>
      </c>
      <c r="E81" s="49" t="s">
        <v>20</v>
      </c>
      <c r="F81" s="49"/>
      <c r="G81" s="50" t="s">
        <v>32</v>
      </c>
      <c r="H81" s="50" t="s">
        <v>32</v>
      </c>
      <c r="I81" s="50" t="s">
        <v>32</v>
      </c>
      <c r="J81" s="50" t="s">
        <v>32</v>
      </c>
      <c r="K81" s="50" t="s">
        <v>32</v>
      </c>
      <c r="L81" s="50">
        <v>0.1</v>
      </c>
      <c r="M81" s="50" t="s">
        <v>32</v>
      </c>
      <c r="N81" s="50" t="s">
        <v>32</v>
      </c>
      <c r="O81" s="74" t="s">
        <v>32</v>
      </c>
      <c r="P81" s="50" t="s">
        <v>32</v>
      </c>
      <c r="Q81" s="50" t="s">
        <v>32</v>
      </c>
    </row>
    <row r="82" spans="1:17" ht="47.25" x14ac:dyDescent="0.25">
      <c r="A82" s="90"/>
      <c r="B82" s="93"/>
      <c r="C82" s="93"/>
      <c r="D82" s="49" t="s">
        <v>140</v>
      </c>
      <c r="E82" s="49" t="s">
        <v>20</v>
      </c>
      <c r="F82" s="49"/>
      <c r="G82" s="50" t="s">
        <v>32</v>
      </c>
      <c r="H82" s="50" t="s">
        <v>32</v>
      </c>
      <c r="I82" s="50" t="s">
        <v>32</v>
      </c>
      <c r="J82" s="50" t="s">
        <v>32</v>
      </c>
      <c r="K82" s="50" t="s">
        <v>32</v>
      </c>
      <c r="L82" s="50">
        <v>100</v>
      </c>
      <c r="M82" s="50" t="s">
        <v>32</v>
      </c>
      <c r="N82" s="50" t="s">
        <v>32</v>
      </c>
      <c r="O82" s="74" t="s">
        <v>32</v>
      </c>
      <c r="P82" s="50" t="s">
        <v>32</v>
      </c>
      <c r="Q82" s="50" t="s">
        <v>32</v>
      </c>
    </row>
    <row r="83" spans="1:17" ht="51.75" customHeight="1" x14ac:dyDescent="0.25">
      <c r="A83" s="88" t="s">
        <v>197</v>
      </c>
      <c r="B83" s="91" t="s">
        <v>134</v>
      </c>
      <c r="C83" s="91"/>
      <c r="D83" s="49" t="s">
        <v>135</v>
      </c>
      <c r="E83" s="49" t="s">
        <v>137</v>
      </c>
      <c r="F83" s="49"/>
      <c r="G83" s="50" t="s">
        <v>32</v>
      </c>
      <c r="H83" s="50" t="s">
        <v>32</v>
      </c>
      <c r="I83" s="50" t="s">
        <v>32</v>
      </c>
      <c r="J83" s="50" t="s">
        <v>32</v>
      </c>
      <c r="K83" s="50" t="s">
        <v>32</v>
      </c>
      <c r="L83" s="50" t="s">
        <v>138</v>
      </c>
      <c r="M83" s="50" t="s">
        <v>32</v>
      </c>
      <c r="N83" s="50" t="s">
        <v>32</v>
      </c>
      <c r="O83" s="74" t="s">
        <v>32</v>
      </c>
      <c r="P83" s="50" t="s">
        <v>32</v>
      </c>
      <c r="Q83" s="50" t="s">
        <v>32</v>
      </c>
    </row>
    <row r="84" spans="1:17" ht="66.75" customHeight="1" x14ac:dyDescent="0.25">
      <c r="A84" s="89"/>
      <c r="B84" s="92"/>
      <c r="C84" s="92"/>
      <c r="D84" s="49" t="s">
        <v>136</v>
      </c>
      <c r="E84" s="49" t="s">
        <v>20</v>
      </c>
      <c r="F84" s="49"/>
      <c r="G84" s="50" t="s">
        <v>32</v>
      </c>
      <c r="H84" s="50" t="s">
        <v>32</v>
      </c>
      <c r="I84" s="50" t="s">
        <v>32</v>
      </c>
      <c r="J84" s="50" t="s">
        <v>32</v>
      </c>
      <c r="K84" s="50" t="s">
        <v>32</v>
      </c>
      <c r="L84" s="50">
        <v>75</v>
      </c>
      <c r="M84" s="50" t="s">
        <v>32</v>
      </c>
      <c r="N84" s="50" t="s">
        <v>32</v>
      </c>
      <c r="O84" s="74" t="s">
        <v>32</v>
      </c>
      <c r="P84" s="50" t="s">
        <v>32</v>
      </c>
      <c r="Q84" s="50" t="s">
        <v>32</v>
      </c>
    </row>
    <row r="85" spans="1:17" ht="33" customHeight="1" x14ac:dyDescent="0.25">
      <c r="A85" s="90"/>
      <c r="B85" s="93"/>
      <c r="C85" s="93"/>
      <c r="D85" s="49" t="s">
        <v>141</v>
      </c>
      <c r="E85" s="49" t="s">
        <v>25</v>
      </c>
      <c r="F85" s="49"/>
      <c r="G85" s="50" t="s">
        <v>32</v>
      </c>
      <c r="H85" s="50" t="s">
        <v>32</v>
      </c>
      <c r="I85" s="50" t="s">
        <v>32</v>
      </c>
      <c r="J85" s="50" t="s">
        <v>32</v>
      </c>
      <c r="K85" s="50" t="s">
        <v>32</v>
      </c>
      <c r="L85" s="50">
        <v>126</v>
      </c>
      <c r="M85" s="50" t="s">
        <v>32</v>
      </c>
      <c r="N85" s="50" t="s">
        <v>32</v>
      </c>
      <c r="O85" s="74" t="s">
        <v>32</v>
      </c>
      <c r="P85" s="50" t="s">
        <v>32</v>
      </c>
      <c r="Q85" s="50" t="s">
        <v>32</v>
      </c>
    </row>
    <row r="86" spans="1:17" ht="102.75" customHeight="1" x14ac:dyDescent="0.25">
      <c r="A86" s="88" t="s">
        <v>198</v>
      </c>
      <c r="B86" s="91" t="s">
        <v>177</v>
      </c>
      <c r="C86" s="91"/>
      <c r="D86" s="49" t="s">
        <v>135</v>
      </c>
      <c r="E86" s="49" t="s">
        <v>137</v>
      </c>
      <c r="F86" s="49"/>
      <c r="G86" s="50" t="s">
        <v>32</v>
      </c>
      <c r="H86" s="50" t="s">
        <v>32</v>
      </c>
      <c r="I86" s="50" t="s">
        <v>32</v>
      </c>
      <c r="J86" s="50" t="s">
        <v>32</v>
      </c>
      <c r="K86" s="50" t="s">
        <v>32</v>
      </c>
      <c r="L86" s="50" t="s">
        <v>138</v>
      </c>
      <c r="M86" s="50" t="s">
        <v>32</v>
      </c>
      <c r="N86" s="50" t="s">
        <v>32</v>
      </c>
      <c r="O86" s="74" t="s">
        <v>32</v>
      </c>
      <c r="P86" s="50" t="s">
        <v>32</v>
      </c>
      <c r="Q86" s="50" t="s">
        <v>32</v>
      </c>
    </row>
    <row r="87" spans="1:17" ht="43.5" customHeight="1" x14ac:dyDescent="0.25">
      <c r="A87" s="90"/>
      <c r="B87" s="93"/>
      <c r="C87" s="93"/>
      <c r="D87" s="49" t="s">
        <v>141</v>
      </c>
      <c r="E87" s="49" t="s">
        <v>25</v>
      </c>
      <c r="F87" s="49"/>
      <c r="G87" s="50" t="s">
        <v>32</v>
      </c>
      <c r="H87" s="50" t="s">
        <v>32</v>
      </c>
      <c r="I87" s="50" t="s">
        <v>32</v>
      </c>
      <c r="J87" s="50" t="s">
        <v>32</v>
      </c>
      <c r="K87" s="50" t="s">
        <v>32</v>
      </c>
      <c r="L87" s="50">
        <v>16</v>
      </c>
      <c r="M87" s="50" t="s">
        <v>32</v>
      </c>
      <c r="N87" s="50" t="s">
        <v>32</v>
      </c>
      <c r="O87" s="74" t="s">
        <v>32</v>
      </c>
      <c r="P87" s="50" t="s">
        <v>32</v>
      </c>
      <c r="Q87" s="50" t="s">
        <v>32</v>
      </c>
    </row>
    <row r="88" spans="1:17" ht="109.5" customHeight="1" x14ac:dyDescent="0.25">
      <c r="A88" s="88" t="s">
        <v>199</v>
      </c>
      <c r="B88" s="91" t="s">
        <v>178</v>
      </c>
      <c r="C88" s="91"/>
      <c r="D88" s="49" t="s">
        <v>135</v>
      </c>
      <c r="E88" s="49" t="s">
        <v>137</v>
      </c>
      <c r="F88" s="49"/>
      <c r="G88" s="50" t="s">
        <v>32</v>
      </c>
      <c r="H88" s="50" t="s">
        <v>32</v>
      </c>
      <c r="I88" s="50" t="s">
        <v>32</v>
      </c>
      <c r="J88" s="50" t="s">
        <v>32</v>
      </c>
      <c r="K88" s="50" t="s">
        <v>32</v>
      </c>
      <c r="L88" s="50" t="s">
        <v>138</v>
      </c>
      <c r="M88" s="50" t="s">
        <v>32</v>
      </c>
      <c r="N88" s="50" t="s">
        <v>32</v>
      </c>
      <c r="O88" s="74" t="s">
        <v>32</v>
      </c>
      <c r="P88" s="50" t="s">
        <v>32</v>
      </c>
      <c r="Q88" s="50" t="s">
        <v>32</v>
      </c>
    </row>
    <row r="89" spans="1:17" ht="35.25" customHeight="1" x14ac:dyDescent="0.25">
      <c r="A89" s="90"/>
      <c r="B89" s="93"/>
      <c r="C89" s="93"/>
      <c r="D89" s="49" t="s">
        <v>141</v>
      </c>
      <c r="E89" s="49" t="s">
        <v>25</v>
      </c>
      <c r="F89" s="49"/>
      <c r="G89" s="50" t="s">
        <v>32</v>
      </c>
      <c r="H89" s="50" t="s">
        <v>32</v>
      </c>
      <c r="I89" s="50" t="s">
        <v>32</v>
      </c>
      <c r="J89" s="50" t="s">
        <v>32</v>
      </c>
      <c r="K89" s="50" t="s">
        <v>32</v>
      </c>
      <c r="L89" s="50">
        <v>19</v>
      </c>
      <c r="M89" s="50" t="s">
        <v>32</v>
      </c>
      <c r="N89" s="50" t="s">
        <v>32</v>
      </c>
      <c r="O89" s="74" t="s">
        <v>32</v>
      </c>
      <c r="P89" s="50" t="s">
        <v>32</v>
      </c>
      <c r="Q89" s="50" t="s">
        <v>32</v>
      </c>
    </row>
    <row r="90" spans="1:17" ht="105" customHeight="1" x14ac:dyDescent="0.25">
      <c r="A90" s="88" t="s">
        <v>200</v>
      </c>
      <c r="B90" s="91" t="s">
        <v>179</v>
      </c>
      <c r="C90" s="91"/>
      <c r="D90" s="49" t="s">
        <v>135</v>
      </c>
      <c r="E90" s="49" t="s">
        <v>137</v>
      </c>
      <c r="F90" s="49"/>
      <c r="G90" s="50" t="s">
        <v>32</v>
      </c>
      <c r="H90" s="50" t="s">
        <v>32</v>
      </c>
      <c r="I90" s="50" t="s">
        <v>32</v>
      </c>
      <c r="J90" s="50" t="s">
        <v>32</v>
      </c>
      <c r="K90" s="50" t="s">
        <v>32</v>
      </c>
      <c r="L90" s="50" t="s">
        <v>138</v>
      </c>
      <c r="M90" s="50" t="s">
        <v>32</v>
      </c>
      <c r="N90" s="50" t="s">
        <v>32</v>
      </c>
      <c r="O90" s="74" t="s">
        <v>32</v>
      </c>
      <c r="P90" s="50" t="s">
        <v>32</v>
      </c>
      <c r="Q90" s="50" t="s">
        <v>32</v>
      </c>
    </row>
    <row r="91" spans="1:17" ht="39" customHeight="1" x14ac:dyDescent="0.25">
      <c r="A91" s="90"/>
      <c r="B91" s="93"/>
      <c r="C91" s="93"/>
      <c r="D91" s="49" t="s">
        <v>141</v>
      </c>
      <c r="E91" s="49" t="s">
        <v>25</v>
      </c>
      <c r="F91" s="49"/>
      <c r="G91" s="50" t="s">
        <v>32</v>
      </c>
      <c r="H91" s="50" t="s">
        <v>32</v>
      </c>
      <c r="I91" s="50" t="s">
        <v>32</v>
      </c>
      <c r="J91" s="50" t="s">
        <v>32</v>
      </c>
      <c r="K91" s="50" t="s">
        <v>32</v>
      </c>
      <c r="L91" s="50">
        <v>24</v>
      </c>
      <c r="M91" s="50" t="s">
        <v>32</v>
      </c>
      <c r="N91" s="50" t="s">
        <v>32</v>
      </c>
      <c r="O91" s="74" t="s">
        <v>32</v>
      </c>
      <c r="P91" s="50" t="s">
        <v>32</v>
      </c>
      <c r="Q91" s="50" t="s">
        <v>32</v>
      </c>
    </row>
    <row r="92" spans="1:17" ht="150.75" customHeight="1" x14ac:dyDescent="0.25">
      <c r="A92" s="88" t="s">
        <v>201</v>
      </c>
      <c r="B92" s="91" t="s">
        <v>180</v>
      </c>
      <c r="C92" s="91"/>
      <c r="D92" s="49" t="s">
        <v>135</v>
      </c>
      <c r="E92" s="49" t="s">
        <v>137</v>
      </c>
      <c r="F92" s="49"/>
      <c r="G92" s="50" t="s">
        <v>32</v>
      </c>
      <c r="H92" s="50" t="s">
        <v>32</v>
      </c>
      <c r="I92" s="50" t="s">
        <v>32</v>
      </c>
      <c r="J92" s="50" t="s">
        <v>32</v>
      </c>
      <c r="K92" s="50" t="s">
        <v>32</v>
      </c>
      <c r="L92" s="50" t="s">
        <v>138</v>
      </c>
      <c r="M92" s="50" t="s">
        <v>32</v>
      </c>
      <c r="N92" s="50" t="s">
        <v>32</v>
      </c>
      <c r="O92" s="74" t="s">
        <v>32</v>
      </c>
      <c r="P92" s="50" t="s">
        <v>32</v>
      </c>
      <c r="Q92" s="50" t="s">
        <v>32</v>
      </c>
    </row>
    <row r="93" spans="1:17" ht="42.75" customHeight="1" x14ac:dyDescent="0.25">
      <c r="A93" s="90"/>
      <c r="B93" s="93"/>
      <c r="C93" s="93"/>
      <c r="D93" s="49" t="s">
        <v>141</v>
      </c>
      <c r="E93" s="49" t="s">
        <v>25</v>
      </c>
      <c r="F93" s="49"/>
      <c r="G93" s="50" t="s">
        <v>32</v>
      </c>
      <c r="H93" s="50" t="s">
        <v>32</v>
      </c>
      <c r="I93" s="50" t="s">
        <v>32</v>
      </c>
      <c r="J93" s="50" t="s">
        <v>32</v>
      </c>
      <c r="K93" s="50" t="s">
        <v>32</v>
      </c>
      <c r="L93" s="50">
        <v>58</v>
      </c>
      <c r="M93" s="50" t="s">
        <v>32</v>
      </c>
      <c r="N93" s="50" t="s">
        <v>32</v>
      </c>
      <c r="O93" s="74" t="s">
        <v>32</v>
      </c>
      <c r="P93" s="50" t="s">
        <v>32</v>
      </c>
      <c r="Q93" s="50" t="s">
        <v>32</v>
      </c>
    </row>
    <row r="94" spans="1:17" ht="112.5" customHeight="1" x14ac:dyDescent="0.25">
      <c r="A94" s="88" t="s">
        <v>202</v>
      </c>
      <c r="B94" s="91" t="s">
        <v>181</v>
      </c>
      <c r="C94" s="91"/>
      <c r="D94" s="49" t="s">
        <v>135</v>
      </c>
      <c r="E94" s="49" t="s">
        <v>137</v>
      </c>
      <c r="F94" s="49"/>
      <c r="G94" s="50" t="s">
        <v>32</v>
      </c>
      <c r="H94" s="50" t="s">
        <v>32</v>
      </c>
      <c r="I94" s="50" t="s">
        <v>32</v>
      </c>
      <c r="J94" s="50" t="s">
        <v>32</v>
      </c>
      <c r="K94" s="50" t="s">
        <v>32</v>
      </c>
      <c r="L94" s="50" t="s">
        <v>138</v>
      </c>
      <c r="M94" s="50" t="s">
        <v>32</v>
      </c>
      <c r="N94" s="50" t="s">
        <v>32</v>
      </c>
      <c r="O94" s="74" t="s">
        <v>32</v>
      </c>
      <c r="P94" s="50" t="s">
        <v>32</v>
      </c>
      <c r="Q94" s="50" t="s">
        <v>32</v>
      </c>
    </row>
    <row r="95" spans="1:17" ht="38.25" customHeight="1" x14ac:dyDescent="0.25">
      <c r="A95" s="90"/>
      <c r="B95" s="93"/>
      <c r="C95" s="93"/>
      <c r="D95" s="49" t="s">
        <v>141</v>
      </c>
      <c r="E95" s="49" t="s">
        <v>25</v>
      </c>
      <c r="F95" s="49"/>
      <c r="G95" s="50" t="s">
        <v>32</v>
      </c>
      <c r="H95" s="50" t="s">
        <v>32</v>
      </c>
      <c r="I95" s="50" t="s">
        <v>32</v>
      </c>
      <c r="J95" s="50" t="s">
        <v>32</v>
      </c>
      <c r="K95" s="50" t="s">
        <v>32</v>
      </c>
      <c r="L95" s="50">
        <v>49</v>
      </c>
      <c r="M95" s="50" t="s">
        <v>32</v>
      </c>
      <c r="N95" s="50" t="s">
        <v>32</v>
      </c>
      <c r="O95" s="74" t="s">
        <v>32</v>
      </c>
      <c r="P95" s="50" t="s">
        <v>32</v>
      </c>
      <c r="Q95" s="50" t="s">
        <v>32</v>
      </c>
    </row>
    <row r="96" spans="1:17" ht="114" customHeight="1" x14ac:dyDescent="0.25">
      <c r="A96" s="88" t="s">
        <v>203</v>
      </c>
      <c r="B96" s="91" t="s">
        <v>184</v>
      </c>
      <c r="C96" s="91"/>
      <c r="D96" s="49" t="s">
        <v>135</v>
      </c>
      <c r="E96" s="49" t="s">
        <v>137</v>
      </c>
      <c r="F96" s="49"/>
      <c r="G96" s="50" t="s">
        <v>32</v>
      </c>
      <c r="H96" s="50" t="s">
        <v>32</v>
      </c>
      <c r="I96" s="50" t="s">
        <v>32</v>
      </c>
      <c r="J96" s="50" t="s">
        <v>32</v>
      </c>
      <c r="K96" s="50" t="s">
        <v>32</v>
      </c>
      <c r="L96" s="50" t="s">
        <v>138</v>
      </c>
      <c r="M96" s="50" t="s">
        <v>32</v>
      </c>
      <c r="N96" s="50" t="s">
        <v>32</v>
      </c>
      <c r="O96" s="74" t="s">
        <v>32</v>
      </c>
      <c r="P96" s="50" t="s">
        <v>32</v>
      </c>
      <c r="Q96" s="50" t="s">
        <v>32</v>
      </c>
    </row>
    <row r="97" spans="1:17" ht="38.25" customHeight="1" x14ac:dyDescent="0.25">
      <c r="A97" s="90"/>
      <c r="B97" s="93"/>
      <c r="C97" s="93"/>
      <c r="D97" s="49" t="s">
        <v>141</v>
      </c>
      <c r="E97" s="49" t="s">
        <v>25</v>
      </c>
      <c r="F97" s="49"/>
      <c r="G97" s="50" t="s">
        <v>32</v>
      </c>
      <c r="H97" s="50" t="s">
        <v>32</v>
      </c>
      <c r="I97" s="50" t="s">
        <v>32</v>
      </c>
      <c r="J97" s="50" t="s">
        <v>32</v>
      </c>
      <c r="K97" s="50" t="s">
        <v>32</v>
      </c>
      <c r="L97" s="50">
        <v>33</v>
      </c>
      <c r="M97" s="50" t="s">
        <v>32</v>
      </c>
      <c r="N97" s="50" t="s">
        <v>32</v>
      </c>
      <c r="O97" s="74" t="s">
        <v>32</v>
      </c>
      <c r="P97" s="50" t="s">
        <v>32</v>
      </c>
      <c r="Q97" s="50" t="s">
        <v>32</v>
      </c>
    </row>
    <row r="98" spans="1:17" ht="87" customHeight="1" x14ac:dyDescent="0.25">
      <c r="A98" s="88" t="s">
        <v>204</v>
      </c>
      <c r="B98" s="91" t="s">
        <v>182</v>
      </c>
      <c r="C98" s="91"/>
      <c r="D98" s="49" t="s">
        <v>135</v>
      </c>
      <c r="E98" s="49" t="s">
        <v>137</v>
      </c>
      <c r="F98" s="49"/>
      <c r="G98" s="50" t="s">
        <v>32</v>
      </c>
      <c r="H98" s="50" t="s">
        <v>32</v>
      </c>
      <c r="I98" s="50" t="s">
        <v>32</v>
      </c>
      <c r="J98" s="50" t="s">
        <v>32</v>
      </c>
      <c r="K98" s="50" t="s">
        <v>32</v>
      </c>
      <c r="L98" s="50" t="s">
        <v>138</v>
      </c>
      <c r="M98" s="50" t="s">
        <v>32</v>
      </c>
      <c r="N98" s="50" t="s">
        <v>32</v>
      </c>
      <c r="O98" s="74" t="s">
        <v>32</v>
      </c>
      <c r="P98" s="50" t="s">
        <v>32</v>
      </c>
      <c r="Q98" s="50" t="s">
        <v>32</v>
      </c>
    </row>
    <row r="99" spans="1:17" ht="64.5" customHeight="1" x14ac:dyDescent="0.25">
      <c r="A99" s="90"/>
      <c r="B99" s="93"/>
      <c r="C99" s="93"/>
      <c r="D99" s="49" t="s">
        <v>141</v>
      </c>
      <c r="E99" s="49" t="s">
        <v>25</v>
      </c>
      <c r="F99" s="49"/>
      <c r="G99" s="50" t="s">
        <v>32</v>
      </c>
      <c r="H99" s="50" t="s">
        <v>32</v>
      </c>
      <c r="I99" s="50" t="s">
        <v>32</v>
      </c>
      <c r="J99" s="50" t="s">
        <v>32</v>
      </c>
      <c r="K99" s="50" t="s">
        <v>32</v>
      </c>
      <c r="L99" s="50">
        <v>2</v>
      </c>
      <c r="M99" s="50" t="s">
        <v>32</v>
      </c>
      <c r="N99" s="50" t="s">
        <v>32</v>
      </c>
      <c r="O99" s="74" t="s">
        <v>32</v>
      </c>
      <c r="P99" s="50" t="s">
        <v>32</v>
      </c>
      <c r="Q99" s="50" t="s">
        <v>32</v>
      </c>
    </row>
    <row r="100" spans="1:17" ht="102.75" customHeight="1" x14ac:dyDescent="0.25">
      <c r="A100" s="88" t="s">
        <v>205</v>
      </c>
      <c r="B100" s="91" t="s">
        <v>183</v>
      </c>
      <c r="C100" s="91"/>
      <c r="D100" s="49" t="s">
        <v>228</v>
      </c>
      <c r="E100" s="49" t="s">
        <v>137</v>
      </c>
      <c r="F100" s="49"/>
      <c r="G100" s="50" t="s">
        <v>32</v>
      </c>
      <c r="H100" s="50" t="s">
        <v>32</v>
      </c>
      <c r="I100" s="50" t="s">
        <v>32</v>
      </c>
      <c r="J100" s="50" t="s">
        <v>32</v>
      </c>
      <c r="K100" s="50" t="s">
        <v>32</v>
      </c>
      <c r="L100" s="50" t="s">
        <v>138</v>
      </c>
      <c r="M100" s="50" t="s">
        <v>138</v>
      </c>
      <c r="N100" s="50" t="s">
        <v>32</v>
      </c>
      <c r="O100" s="74" t="s">
        <v>32</v>
      </c>
      <c r="P100" s="50" t="s">
        <v>32</v>
      </c>
      <c r="Q100" s="50" t="s">
        <v>32</v>
      </c>
    </row>
    <row r="101" spans="1:17" ht="102.75" customHeight="1" x14ac:dyDescent="0.25">
      <c r="A101" s="89"/>
      <c r="B101" s="92"/>
      <c r="C101" s="92"/>
      <c r="D101" s="49" t="s">
        <v>193</v>
      </c>
      <c r="E101" s="49" t="s">
        <v>25</v>
      </c>
      <c r="F101" s="49"/>
      <c r="G101" s="50" t="s">
        <v>32</v>
      </c>
      <c r="H101" s="50" t="s">
        <v>32</v>
      </c>
      <c r="I101" s="50" t="s">
        <v>32</v>
      </c>
      <c r="J101" s="50" t="s">
        <v>32</v>
      </c>
      <c r="K101" s="50" t="s">
        <v>32</v>
      </c>
      <c r="L101" s="50">
        <v>12</v>
      </c>
      <c r="M101" s="50">
        <v>15</v>
      </c>
      <c r="N101" s="50" t="s">
        <v>32</v>
      </c>
      <c r="O101" s="74" t="s">
        <v>32</v>
      </c>
      <c r="P101" s="50" t="s">
        <v>32</v>
      </c>
      <c r="Q101" s="50" t="s">
        <v>32</v>
      </c>
    </row>
    <row r="102" spans="1:17" ht="102.75" customHeight="1" x14ac:dyDescent="0.25">
      <c r="A102" s="90"/>
      <c r="B102" s="93"/>
      <c r="C102" s="93"/>
      <c r="D102" s="49" t="s">
        <v>191</v>
      </c>
      <c r="E102" s="49" t="s">
        <v>20</v>
      </c>
      <c r="F102" s="49"/>
      <c r="G102" s="50" t="s">
        <v>32</v>
      </c>
      <c r="H102" s="50" t="s">
        <v>32</v>
      </c>
      <c r="I102" s="50" t="s">
        <v>32</v>
      </c>
      <c r="J102" s="50" t="s">
        <v>32</v>
      </c>
      <c r="K102" s="50" t="s">
        <v>32</v>
      </c>
      <c r="L102" s="50" t="s">
        <v>32</v>
      </c>
      <c r="M102" s="50">
        <v>85</v>
      </c>
      <c r="N102" s="50" t="s">
        <v>32</v>
      </c>
      <c r="O102" s="74" t="s">
        <v>32</v>
      </c>
      <c r="P102" s="50" t="s">
        <v>32</v>
      </c>
      <c r="Q102" s="50" t="s">
        <v>32</v>
      </c>
    </row>
    <row r="103" spans="1:17" ht="42" customHeight="1" x14ac:dyDescent="0.25">
      <c r="A103" s="88" t="s">
        <v>206</v>
      </c>
      <c r="B103" s="91" t="s">
        <v>185</v>
      </c>
      <c r="C103" s="91"/>
      <c r="D103" s="49" t="s">
        <v>141</v>
      </c>
      <c r="E103" s="49" t="s">
        <v>25</v>
      </c>
      <c r="F103" s="49"/>
      <c r="G103" s="50" t="s">
        <v>32</v>
      </c>
      <c r="H103" s="50" t="s">
        <v>32</v>
      </c>
      <c r="I103" s="50" t="s">
        <v>32</v>
      </c>
      <c r="J103" s="50" t="s">
        <v>32</v>
      </c>
      <c r="K103" s="50" t="s">
        <v>32</v>
      </c>
      <c r="L103" s="50">
        <v>12</v>
      </c>
      <c r="M103" s="50" t="s">
        <v>32</v>
      </c>
      <c r="N103" s="50" t="s">
        <v>32</v>
      </c>
      <c r="O103" s="74" t="s">
        <v>32</v>
      </c>
      <c r="P103" s="50" t="s">
        <v>32</v>
      </c>
      <c r="Q103" s="50" t="s">
        <v>32</v>
      </c>
    </row>
    <row r="104" spans="1:17" ht="94.5" x14ac:dyDescent="0.25">
      <c r="A104" s="89"/>
      <c r="B104" s="92"/>
      <c r="C104" s="92"/>
      <c r="D104" s="49" t="s">
        <v>193</v>
      </c>
      <c r="E104" s="49" t="s">
        <v>25</v>
      </c>
      <c r="F104" s="49"/>
      <c r="G104" s="50" t="s">
        <v>32</v>
      </c>
      <c r="H104" s="50" t="s">
        <v>32</v>
      </c>
      <c r="I104" s="50" t="s">
        <v>32</v>
      </c>
      <c r="J104" s="50" t="s">
        <v>32</v>
      </c>
      <c r="K104" s="50" t="s">
        <v>32</v>
      </c>
      <c r="L104" s="50" t="s">
        <v>32</v>
      </c>
      <c r="M104" s="50">
        <v>1</v>
      </c>
      <c r="N104" s="50" t="s">
        <v>32</v>
      </c>
      <c r="O104" s="74" t="s">
        <v>32</v>
      </c>
      <c r="P104" s="50" t="s">
        <v>32</v>
      </c>
      <c r="Q104" s="50" t="s">
        <v>32</v>
      </c>
    </row>
    <row r="105" spans="1:17" ht="51.75" customHeight="1" x14ac:dyDescent="0.25">
      <c r="A105" s="89"/>
      <c r="B105" s="92"/>
      <c r="C105" s="92"/>
      <c r="D105" s="49" t="s">
        <v>139</v>
      </c>
      <c r="E105" s="49" t="s">
        <v>20</v>
      </c>
      <c r="F105" s="49"/>
      <c r="G105" s="50" t="s">
        <v>32</v>
      </c>
      <c r="H105" s="50" t="s">
        <v>32</v>
      </c>
      <c r="I105" s="50" t="s">
        <v>32</v>
      </c>
      <c r="J105" s="50" t="s">
        <v>32</v>
      </c>
      <c r="K105" s="50" t="s">
        <v>32</v>
      </c>
      <c r="L105" s="50">
        <v>0.1</v>
      </c>
      <c r="M105" s="50" t="s">
        <v>32</v>
      </c>
      <c r="N105" s="50" t="s">
        <v>32</v>
      </c>
      <c r="O105" s="74" t="s">
        <v>32</v>
      </c>
      <c r="P105" s="50" t="s">
        <v>32</v>
      </c>
      <c r="Q105" s="50" t="s">
        <v>32</v>
      </c>
    </row>
    <row r="106" spans="1:17" ht="113.25" customHeight="1" x14ac:dyDescent="0.25">
      <c r="A106" s="89"/>
      <c r="B106" s="92"/>
      <c r="C106" s="92"/>
      <c r="D106" s="49" t="s">
        <v>227</v>
      </c>
      <c r="E106" s="49" t="s">
        <v>20</v>
      </c>
      <c r="F106" s="49"/>
      <c r="G106" s="50" t="s">
        <v>32</v>
      </c>
      <c r="H106" s="50" t="s">
        <v>32</v>
      </c>
      <c r="I106" s="50" t="s">
        <v>32</v>
      </c>
      <c r="J106" s="50" t="s">
        <v>32</v>
      </c>
      <c r="K106" s="50" t="s">
        <v>32</v>
      </c>
      <c r="L106" s="50" t="s">
        <v>32</v>
      </c>
      <c r="M106" s="50">
        <v>0.01</v>
      </c>
      <c r="N106" s="50" t="s">
        <v>32</v>
      </c>
      <c r="O106" s="74" t="s">
        <v>32</v>
      </c>
      <c r="P106" s="50" t="s">
        <v>32</v>
      </c>
      <c r="Q106" s="50" t="s">
        <v>32</v>
      </c>
    </row>
    <row r="107" spans="1:17" ht="52.5" customHeight="1" x14ac:dyDescent="0.25">
      <c r="A107" s="90"/>
      <c r="B107" s="93"/>
      <c r="C107" s="93"/>
      <c r="D107" s="49" t="s">
        <v>214</v>
      </c>
      <c r="E107" s="49" t="s">
        <v>20</v>
      </c>
      <c r="F107" s="49"/>
      <c r="G107" s="50" t="s">
        <v>32</v>
      </c>
      <c r="H107" s="50" t="s">
        <v>32</v>
      </c>
      <c r="I107" s="50" t="s">
        <v>32</v>
      </c>
      <c r="J107" s="50" t="s">
        <v>32</v>
      </c>
      <c r="K107" s="50" t="s">
        <v>32</v>
      </c>
      <c r="L107" s="50">
        <v>100</v>
      </c>
      <c r="M107" s="50">
        <v>100</v>
      </c>
      <c r="N107" s="50" t="s">
        <v>32</v>
      </c>
      <c r="O107" s="74" t="s">
        <v>32</v>
      </c>
      <c r="P107" s="50" t="s">
        <v>32</v>
      </c>
      <c r="Q107" s="50" t="s">
        <v>32</v>
      </c>
    </row>
    <row r="108" spans="1:17" ht="94.5" x14ac:dyDescent="0.25">
      <c r="A108" s="88" t="s">
        <v>207</v>
      </c>
      <c r="B108" s="91" t="s">
        <v>189</v>
      </c>
      <c r="C108" s="91"/>
      <c r="D108" s="49" t="s">
        <v>193</v>
      </c>
      <c r="E108" s="49" t="s">
        <v>25</v>
      </c>
      <c r="F108" s="49"/>
      <c r="G108" s="50" t="s">
        <v>32</v>
      </c>
      <c r="H108" s="50" t="s">
        <v>32</v>
      </c>
      <c r="I108" s="50" t="s">
        <v>32</v>
      </c>
      <c r="J108" s="50" t="s">
        <v>32</v>
      </c>
      <c r="K108" s="50" t="s">
        <v>32</v>
      </c>
      <c r="L108" s="50" t="s">
        <v>32</v>
      </c>
      <c r="M108" s="50">
        <v>69</v>
      </c>
      <c r="N108" s="50" t="s">
        <v>32</v>
      </c>
      <c r="O108" s="74" t="s">
        <v>32</v>
      </c>
      <c r="P108" s="50" t="s">
        <v>32</v>
      </c>
      <c r="Q108" s="50" t="s">
        <v>32</v>
      </c>
    </row>
    <row r="109" spans="1:17" ht="63" x14ac:dyDescent="0.25">
      <c r="A109" s="89"/>
      <c r="B109" s="92"/>
      <c r="C109" s="92"/>
      <c r="D109" s="49" t="s">
        <v>228</v>
      </c>
      <c r="E109" s="49" t="s">
        <v>137</v>
      </c>
      <c r="F109" s="49"/>
      <c r="G109" s="50" t="s">
        <v>32</v>
      </c>
      <c r="H109" s="50" t="s">
        <v>32</v>
      </c>
      <c r="I109" s="50" t="s">
        <v>32</v>
      </c>
      <c r="J109" s="50" t="s">
        <v>32</v>
      </c>
      <c r="K109" s="50" t="s">
        <v>32</v>
      </c>
      <c r="L109" s="50" t="s">
        <v>32</v>
      </c>
      <c r="M109" s="50" t="s">
        <v>138</v>
      </c>
      <c r="N109" s="50" t="s">
        <v>32</v>
      </c>
      <c r="O109" s="74" t="s">
        <v>32</v>
      </c>
      <c r="P109" s="50" t="s">
        <v>32</v>
      </c>
      <c r="Q109" s="50" t="s">
        <v>32</v>
      </c>
    </row>
    <row r="110" spans="1:17" ht="78.75" x14ac:dyDescent="0.25">
      <c r="A110" s="90"/>
      <c r="B110" s="93"/>
      <c r="C110" s="93"/>
      <c r="D110" s="49" t="s">
        <v>191</v>
      </c>
      <c r="E110" s="49" t="s">
        <v>20</v>
      </c>
      <c r="F110" s="49"/>
      <c r="G110" s="50" t="s">
        <v>32</v>
      </c>
      <c r="H110" s="50" t="s">
        <v>32</v>
      </c>
      <c r="I110" s="50" t="s">
        <v>32</v>
      </c>
      <c r="J110" s="50" t="s">
        <v>32</v>
      </c>
      <c r="K110" s="50" t="s">
        <v>32</v>
      </c>
      <c r="L110" s="50" t="s">
        <v>32</v>
      </c>
      <c r="M110" s="50">
        <v>85</v>
      </c>
      <c r="N110" s="50" t="s">
        <v>32</v>
      </c>
      <c r="O110" s="74" t="s">
        <v>32</v>
      </c>
      <c r="P110" s="50" t="s">
        <v>32</v>
      </c>
      <c r="Q110" s="50" t="s">
        <v>32</v>
      </c>
    </row>
    <row r="111" spans="1:17" ht="85.9" customHeight="1" x14ac:dyDescent="0.25">
      <c r="A111" s="88" t="s">
        <v>208</v>
      </c>
      <c r="B111" s="91" t="s">
        <v>211</v>
      </c>
      <c r="C111" s="91"/>
      <c r="D111" s="65" t="s">
        <v>193</v>
      </c>
      <c r="E111" s="65" t="s">
        <v>25</v>
      </c>
      <c r="F111" s="65"/>
      <c r="G111" s="66" t="s">
        <v>32</v>
      </c>
      <c r="H111" s="66" t="s">
        <v>32</v>
      </c>
      <c r="I111" s="66" t="s">
        <v>32</v>
      </c>
      <c r="J111" s="66" t="s">
        <v>32</v>
      </c>
      <c r="K111" s="66" t="s">
        <v>32</v>
      </c>
      <c r="L111" s="66" t="s">
        <v>32</v>
      </c>
      <c r="M111" s="66">
        <v>6</v>
      </c>
      <c r="N111" s="66">
        <v>3</v>
      </c>
      <c r="O111" s="74">
        <v>2</v>
      </c>
      <c r="P111" s="66" t="s">
        <v>32</v>
      </c>
      <c r="Q111" s="66" t="s">
        <v>32</v>
      </c>
    </row>
    <row r="112" spans="1:17" ht="105" customHeight="1" x14ac:dyDescent="0.25">
      <c r="A112" s="89"/>
      <c r="B112" s="92"/>
      <c r="C112" s="92"/>
      <c r="D112" s="65" t="s">
        <v>227</v>
      </c>
      <c r="E112" s="65" t="s">
        <v>20</v>
      </c>
      <c r="F112" s="65"/>
      <c r="G112" s="66" t="s">
        <v>32</v>
      </c>
      <c r="H112" s="66" t="s">
        <v>32</v>
      </c>
      <c r="I112" s="66" t="s">
        <v>32</v>
      </c>
      <c r="J112" s="66" t="s">
        <v>32</v>
      </c>
      <c r="K112" s="66" t="s">
        <v>32</v>
      </c>
      <c r="L112" s="66" t="s">
        <v>32</v>
      </c>
      <c r="M112" s="66">
        <v>0.01</v>
      </c>
      <c r="N112" s="66" t="s">
        <v>32</v>
      </c>
      <c r="O112" s="74" t="s">
        <v>32</v>
      </c>
      <c r="P112" s="66" t="s">
        <v>32</v>
      </c>
      <c r="Q112" s="66" t="s">
        <v>32</v>
      </c>
    </row>
    <row r="113" spans="1:19" ht="47.25" x14ac:dyDescent="0.25">
      <c r="A113" s="90"/>
      <c r="B113" s="93"/>
      <c r="C113" s="93"/>
      <c r="D113" s="65" t="s">
        <v>214</v>
      </c>
      <c r="E113" s="65" t="s">
        <v>20</v>
      </c>
      <c r="F113" s="65"/>
      <c r="G113" s="66" t="s">
        <v>32</v>
      </c>
      <c r="H113" s="66" t="s">
        <v>32</v>
      </c>
      <c r="I113" s="66" t="s">
        <v>32</v>
      </c>
      <c r="J113" s="66" t="s">
        <v>32</v>
      </c>
      <c r="K113" s="66" t="s">
        <v>32</v>
      </c>
      <c r="L113" s="66" t="s">
        <v>32</v>
      </c>
      <c r="M113" s="66">
        <v>100</v>
      </c>
      <c r="N113" s="66">
        <v>100</v>
      </c>
      <c r="O113" s="74" t="s">
        <v>32</v>
      </c>
      <c r="P113" s="66" t="s">
        <v>32</v>
      </c>
      <c r="Q113" s="66" t="s">
        <v>32</v>
      </c>
    </row>
    <row r="114" spans="1:19" ht="134.44999999999999" customHeight="1" x14ac:dyDescent="0.25">
      <c r="A114" s="88" t="s">
        <v>209</v>
      </c>
      <c r="B114" s="91" t="s">
        <v>212</v>
      </c>
      <c r="C114" s="91"/>
      <c r="D114" s="65" t="s">
        <v>193</v>
      </c>
      <c r="E114" s="65" t="s">
        <v>25</v>
      </c>
      <c r="F114" s="65"/>
      <c r="G114" s="66" t="s">
        <v>32</v>
      </c>
      <c r="H114" s="66" t="s">
        <v>32</v>
      </c>
      <c r="I114" s="66" t="s">
        <v>32</v>
      </c>
      <c r="J114" s="66" t="s">
        <v>32</v>
      </c>
      <c r="K114" s="66" t="s">
        <v>32</v>
      </c>
      <c r="L114" s="66" t="s">
        <v>32</v>
      </c>
      <c r="M114" s="66">
        <v>20</v>
      </c>
      <c r="N114" s="66">
        <v>3</v>
      </c>
      <c r="O114" s="74">
        <v>1</v>
      </c>
      <c r="P114" s="66">
        <v>1</v>
      </c>
      <c r="Q114" s="66">
        <v>1</v>
      </c>
    </row>
    <row r="115" spans="1:19" ht="105" customHeight="1" x14ac:dyDescent="0.25">
      <c r="A115" s="89"/>
      <c r="B115" s="92"/>
      <c r="C115" s="92"/>
      <c r="D115" s="65" t="s">
        <v>227</v>
      </c>
      <c r="E115" s="65" t="s">
        <v>20</v>
      </c>
      <c r="F115" s="65"/>
      <c r="G115" s="66" t="s">
        <v>32</v>
      </c>
      <c r="H115" s="66" t="s">
        <v>32</v>
      </c>
      <c r="I115" s="66" t="s">
        <v>32</v>
      </c>
      <c r="J115" s="66" t="s">
        <v>32</v>
      </c>
      <c r="K115" s="66" t="s">
        <v>32</v>
      </c>
      <c r="L115" s="66" t="s">
        <v>32</v>
      </c>
      <c r="M115" s="66">
        <v>0.01</v>
      </c>
      <c r="N115" s="66" t="s">
        <v>32</v>
      </c>
      <c r="O115" s="74" t="s">
        <v>32</v>
      </c>
      <c r="P115" s="66" t="s">
        <v>32</v>
      </c>
      <c r="Q115" s="66" t="s">
        <v>32</v>
      </c>
    </row>
    <row r="116" spans="1:19" ht="47.25" x14ac:dyDescent="0.25">
      <c r="A116" s="90"/>
      <c r="B116" s="93"/>
      <c r="C116" s="93"/>
      <c r="D116" s="65" t="s">
        <v>214</v>
      </c>
      <c r="E116" s="65" t="s">
        <v>20</v>
      </c>
      <c r="F116" s="65"/>
      <c r="G116" s="66" t="s">
        <v>32</v>
      </c>
      <c r="H116" s="66" t="s">
        <v>32</v>
      </c>
      <c r="I116" s="66" t="s">
        <v>32</v>
      </c>
      <c r="J116" s="66" t="s">
        <v>32</v>
      </c>
      <c r="K116" s="66" t="s">
        <v>32</v>
      </c>
      <c r="L116" s="66" t="s">
        <v>32</v>
      </c>
      <c r="M116" s="66">
        <v>100</v>
      </c>
      <c r="N116" s="66">
        <v>100</v>
      </c>
      <c r="O116" s="74">
        <v>100</v>
      </c>
      <c r="P116" s="66">
        <v>100</v>
      </c>
      <c r="Q116" s="66">
        <v>100</v>
      </c>
    </row>
    <row r="117" spans="1:19" ht="94.5" x14ac:dyDescent="0.25">
      <c r="A117" s="88" t="s">
        <v>210</v>
      </c>
      <c r="B117" s="91" t="s">
        <v>213</v>
      </c>
      <c r="C117" s="91"/>
      <c r="D117" s="65" t="s">
        <v>193</v>
      </c>
      <c r="E117" s="65" t="s">
        <v>25</v>
      </c>
      <c r="F117" s="65"/>
      <c r="G117" s="66" t="s">
        <v>32</v>
      </c>
      <c r="H117" s="66" t="s">
        <v>32</v>
      </c>
      <c r="I117" s="66" t="s">
        <v>32</v>
      </c>
      <c r="J117" s="66" t="s">
        <v>32</v>
      </c>
      <c r="K117" s="66" t="s">
        <v>32</v>
      </c>
      <c r="L117" s="66" t="s">
        <v>32</v>
      </c>
      <c r="M117" s="66">
        <v>16</v>
      </c>
      <c r="N117" s="66">
        <v>16</v>
      </c>
      <c r="O117" s="74">
        <v>1</v>
      </c>
      <c r="P117" s="66" t="s">
        <v>32</v>
      </c>
      <c r="Q117" s="66" t="s">
        <v>32</v>
      </c>
    </row>
    <row r="118" spans="1:19" ht="114.75" customHeight="1" x14ac:dyDescent="0.25">
      <c r="A118" s="89"/>
      <c r="B118" s="92"/>
      <c r="C118" s="92"/>
      <c r="D118" s="65" t="s">
        <v>227</v>
      </c>
      <c r="E118" s="65" t="s">
        <v>20</v>
      </c>
      <c r="F118" s="65"/>
      <c r="G118" s="66" t="s">
        <v>32</v>
      </c>
      <c r="H118" s="66" t="s">
        <v>32</v>
      </c>
      <c r="I118" s="66" t="s">
        <v>32</v>
      </c>
      <c r="J118" s="66" t="s">
        <v>32</v>
      </c>
      <c r="K118" s="66" t="s">
        <v>32</v>
      </c>
      <c r="L118" s="66" t="s">
        <v>32</v>
      </c>
      <c r="M118" s="66">
        <v>0.01</v>
      </c>
      <c r="N118" s="66" t="s">
        <v>32</v>
      </c>
      <c r="O118" s="74" t="s">
        <v>32</v>
      </c>
      <c r="P118" s="66" t="s">
        <v>32</v>
      </c>
      <c r="Q118" s="66" t="s">
        <v>32</v>
      </c>
    </row>
    <row r="119" spans="1:19" ht="47.25" x14ac:dyDescent="0.25">
      <c r="A119" s="90"/>
      <c r="B119" s="93"/>
      <c r="C119" s="93"/>
      <c r="D119" s="65" t="s">
        <v>214</v>
      </c>
      <c r="E119" s="65" t="s">
        <v>20</v>
      </c>
      <c r="F119" s="65"/>
      <c r="G119" s="66" t="s">
        <v>32</v>
      </c>
      <c r="H119" s="66" t="s">
        <v>32</v>
      </c>
      <c r="I119" s="66" t="s">
        <v>32</v>
      </c>
      <c r="J119" s="66" t="s">
        <v>32</v>
      </c>
      <c r="K119" s="66" t="s">
        <v>32</v>
      </c>
      <c r="L119" s="66" t="s">
        <v>32</v>
      </c>
      <c r="M119" s="66">
        <v>100</v>
      </c>
      <c r="N119" s="66">
        <v>100</v>
      </c>
      <c r="O119" s="74" t="s">
        <v>32</v>
      </c>
      <c r="P119" s="66" t="s">
        <v>32</v>
      </c>
      <c r="Q119" s="66" t="s">
        <v>32</v>
      </c>
    </row>
    <row r="120" spans="1:19" ht="94.5" x14ac:dyDescent="0.25">
      <c r="A120" s="88" t="s">
        <v>215</v>
      </c>
      <c r="B120" s="91" t="s">
        <v>216</v>
      </c>
      <c r="C120" s="91"/>
      <c r="D120" s="65" t="s">
        <v>193</v>
      </c>
      <c r="E120" s="65" t="s">
        <v>25</v>
      </c>
      <c r="F120" s="65"/>
      <c r="G120" s="66" t="s">
        <v>32</v>
      </c>
      <c r="H120" s="66" t="s">
        <v>32</v>
      </c>
      <c r="I120" s="66" t="s">
        <v>32</v>
      </c>
      <c r="J120" s="66" t="s">
        <v>32</v>
      </c>
      <c r="K120" s="66" t="s">
        <v>32</v>
      </c>
      <c r="L120" s="66" t="s">
        <v>32</v>
      </c>
      <c r="M120" s="66">
        <v>2</v>
      </c>
      <c r="N120" s="66" t="s">
        <v>32</v>
      </c>
      <c r="O120" s="74" t="s">
        <v>32</v>
      </c>
      <c r="P120" s="66" t="s">
        <v>32</v>
      </c>
      <c r="Q120" s="66" t="s">
        <v>32</v>
      </c>
    </row>
    <row r="121" spans="1:19" ht="116.25" customHeight="1" x14ac:dyDescent="0.25">
      <c r="A121" s="89"/>
      <c r="B121" s="92"/>
      <c r="C121" s="92"/>
      <c r="D121" s="65" t="s">
        <v>227</v>
      </c>
      <c r="E121" s="65" t="s">
        <v>20</v>
      </c>
      <c r="F121" s="65"/>
      <c r="G121" s="66" t="s">
        <v>32</v>
      </c>
      <c r="H121" s="66" t="s">
        <v>32</v>
      </c>
      <c r="I121" s="66" t="s">
        <v>32</v>
      </c>
      <c r="J121" s="66" t="s">
        <v>32</v>
      </c>
      <c r="K121" s="66" t="s">
        <v>32</v>
      </c>
      <c r="L121" s="66" t="s">
        <v>32</v>
      </c>
      <c r="M121" s="66">
        <v>0.01</v>
      </c>
      <c r="N121" s="66" t="s">
        <v>32</v>
      </c>
      <c r="O121" s="74" t="s">
        <v>32</v>
      </c>
      <c r="P121" s="66" t="s">
        <v>32</v>
      </c>
      <c r="Q121" s="66" t="s">
        <v>32</v>
      </c>
    </row>
    <row r="122" spans="1:19" ht="47.25" x14ac:dyDescent="0.25">
      <c r="A122" s="90"/>
      <c r="B122" s="93"/>
      <c r="C122" s="93"/>
      <c r="D122" s="65" t="s">
        <v>214</v>
      </c>
      <c r="E122" s="65" t="s">
        <v>20</v>
      </c>
      <c r="F122" s="65"/>
      <c r="G122" s="66" t="s">
        <v>32</v>
      </c>
      <c r="H122" s="66" t="s">
        <v>32</v>
      </c>
      <c r="I122" s="66" t="s">
        <v>32</v>
      </c>
      <c r="J122" s="66" t="s">
        <v>32</v>
      </c>
      <c r="K122" s="66" t="s">
        <v>32</v>
      </c>
      <c r="L122" s="66" t="s">
        <v>32</v>
      </c>
      <c r="M122" s="66">
        <v>100</v>
      </c>
      <c r="N122" s="66" t="s">
        <v>32</v>
      </c>
      <c r="O122" s="74" t="s">
        <v>32</v>
      </c>
      <c r="P122" s="66" t="s">
        <v>32</v>
      </c>
      <c r="Q122" s="66" t="s">
        <v>32</v>
      </c>
    </row>
    <row r="123" spans="1:19" ht="94.5" x14ac:dyDescent="0.25">
      <c r="A123" s="88" t="s">
        <v>225</v>
      </c>
      <c r="B123" s="91" t="s">
        <v>226</v>
      </c>
      <c r="C123" s="91"/>
      <c r="D123" s="65" t="s">
        <v>193</v>
      </c>
      <c r="E123" s="65" t="s">
        <v>25</v>
      </c>
      <c r="F123" s="65"/>
      <c r="G123" s="66" t="s">
        <v>32</v>
      </c>
      <c r="H123" s="66" t="s">
        <v>32</v>
      </c>
      <c r="I123" s="66" t="s">
        <v>32</v>
      </c>
      <c r="J123" s="66" t="s">
        <v>32</v>
      </c>
      <c r="K123" s="66" t="s">
        <v>32</v>
      </c>
      <c r="L123" s="66" t="s">
        <v>32</v>
      </c>
      <c r="M123" s="66">
        <v>3</v>
      </c>
      <c r="N123" s="66" t="s">
        <v>32</v>
      </c>
      <c r="O123" s="74" t="s">
        <v>32</v>
      </c>
      <c r="P123" s="66" t="s">
        <v>32</v>
      </c>
      <c r="Q123" s="66" t="s">
        <v>32</v>
      </c>
    </row>
    <row r="124" spans="1:19" ht="111.75" customHeight="1" x14ac:dyDescent="0.25">
      <c r="A124" s="89"/>
      <c r="B124" s="92"/>
      <c r="C124" s="92"/>
      <c r="D124" s="65" t="s">
        <v>227</v>
      </c>
      <c r="E124" s="65" t="s">
        <v>20</v>
      </c>
      <c r="F124" s="65"/>
      <c r="G124" s="66" t="s">
        <v>32</v>
      </c>
      <c r="H124" s="66" t="s">
        <v>32</v>
      </c>
      <c r="I124" s="66" t="s">
        <v>32</v>
      </c>
      <c r="J124" s="66" t="s">
        <v>32</v>
      </c>
      <c r="K124" s="66" t="s">
        <v>32</v>
      </c>
      <c r="L124" s="66" t="s">
        <v>32</v>
      </c>
      <c r="M124" s="66">
        <v>0.01</v>
      </c>
      <c r="N124" s="66" t="s">
        <v>32</v>
      </c>
      <c r="O124" s="74" t="s">
        <v>32</v>
      </c>
      <c r="P124" s="66" t="s">
        <v>32</v>
      </c>
      <c r="Q124" s="66" t="s">
        <v>32</v>
      </c>
    </row>
    <row r="125" spans="1:19" ht="47.25" x14ac:dyDescent="0.25">
      <c r="A125" s="90"/>
      <c r="B125" s="93"/>
      <c r="C125" s="93"/>
      <c r="D125" s="65" t="s">
        <v>214</v>
      </c>
      <c r="E125" s="65" t="s">
        <v>20</v>
      </c>
      <c r="F125" s="65"/>
      <c r="G125" s="66" t="s">
        <v>32</v>
      </c>
      <c r="H125" s="66" t="s">
        <v>32</v>
      </c>
      <c r="I125" s="66" t="s">
        <v>32</v>
      </c>
      <c r="J125" s="66" t="s">
        <v>32</v>
      </c>
      <c r="K125" s="66" t="s">
        <v>32</v>
      </c>
      <c r="L125" s="66" t="s">
        <v>32</v>
      </c>
      <c r="M125" s="66">
        <v>100</v>
      </c>
      <c r="N125" s="66" t="s">
        <v>32</v>
      </c>
      <c r="O125" s="74" t="s">
        <v>32</v>
      </c>
      <c r="P125" s="66" t="s">
        <v>32</v>
      </c>
      <c r="Q125" s="66" t="s">
        <v>32</v>
      </c>
    </row>
    <row r="126" spans="1:19" ht="102" customHeight="1" x14ac:dyDescent="0.25">
      <c r="A126" s="88" t="s">
        <v>232</v>
      </c>
      <c r="B126" s="91" t="s">
        <v>236</v>
      </c>
      <c r="C126" s="91"/>
      <c r="D126" s="65" t="s">
        <v>193</v>
      </c>
      <c r="E126" s="65" t="s">
        <v>25</v>
      </c>
      <c r="F126" s="65"/>
      <c r="G126" s="66" t="s">
        <v>32</v>
      </c>
      <c r="H126" s="66" t="s">
        <v>32</v>
      </c>
      <c r="I126" s="66" t="s">
        <v>32</v>
      </c>
      <c r="J126" s="66" t="s">
        <v>32</v>
      </c>
      <c r="K126" s="66" t="s">
        <v>32</v>
      </c>
      <c r="L126" s="66" t="s">
        <v>32</v>
      </c>
      <c r="M126" s="66" t="s">
        <v>32</v>
      </c>
      <c r="N126" s="66">
        <v>7</v>
      </c>
      <c r="O126" s="74" t="s">
        <v>32</v>
      </c>
      <c r="P126" s="66" t="s">
        <v>32</v>
      </c>
      <c r="Q126" s="66" t="s">
        <v>32</v>
      </c>
    </row>
    <row r="127" spans="1:19" ht="62.25" customHeight="1" x14ac:dyDescent="0.25">
      <c r="A127" s="89"/>
      <c r="B127" s="92"/>
      <c r="C127" s="92"/>
      <c r="D127" s="65" t="s">
        <v>234</v>
      </c>
      <c r="E127" s="65" t="s">
        <v>137</v>
      </c>
      <c r="F127" s="65"/>
      <c r="G127" s="66" t="s">
        <v>32</v>
      </c>
      <c r="H127" s="66" t="s">
        <v>32</v>
      </c>
      <c r="I127" s="66" t="s">
        <v>32</v>
      </c>
      <c r="J127" s="66" t="s">
        <v>32</v>
      </c>
      <c r="K127" s="66" t="s">
        <v>32</v>
      </c>
      <c r="L127" s="66" t="s">
        <v>32</v>
      </c>
      <c r="M127" s="66" t="s">
        <v>32</v>
      </c>
      <c r="N127" s="66" t="s">
        <v>138</v>
      </c>
      <c r="O127" s="74" t="s">
        <v>32</v>
      </c>
      <c r="P127" s="66" t="s">
        <v>32</v>
      </c>
      <c r="Q127" s="66" t="s">
        <v>32</v>
      </c>
      <c r="R127" s="53"/>
      <c r="S127" s="54" t="s">
        <v>233</v>
      </c>
    </row>
    <row r="128" spans="1:19" ht="54.75" customHeight="1" x14ac:dyDescent="0.25">
      <c r="A128" s="90"/>
      <c r="B128" s="93"/>
      <c r="C128" s="93"/>
      <c r="D128" s="49" t="s">
        <v>214</v>
      </c>
      <c r="E128" s="49" t="s">
        <v>20</v>
      </c>
      <c r="F128" s="49"/>
      <c r="G128" s="50" t="s">
        <v>32</v>
      </c>
      <c r="H128" s="50" t="s">
        <v>32</v>
      </c>
      <c r="I128" s="50" t="s">
        <v>32</v>
      </c>
      <c r="J128" s="50" t="s">
        <v>32</v>
      </c>
      <c r="K128" s="50" t="s">
        <v>32</v>
      </c>
      <c r="L128" s="50" t="s">
        <v>32</v>
      </c>
      <c r="M128" s="50" t="s">
        <v>32</v>
      </c>
      <c r="N128" s="50">
        <v>90</v>
      </c>
      <c r="O128" s="74" t="s">
        <v>32</v>
      </c>
      <c r="P128" s="50" t="s">
        <v>32</v>
      </c>
      <c r="Q128" s="50" t="s">
        <v>32</v>
      </c>
    </row>
    <row r="129" spans="1:18" ht="99.75" customHeight="1" x14ac:dyDescent="0.25">
      <c r="A129" s="88" t="s">
        <v>231</v>
      </c>
      <c r="B129" s="91" t="s">
        <v>235</v>
      </c>
      <c r="C129" s="91"/>
      <c r="D129" s="49" t="s">
        <v>193</v>
      </c>
      <c r="E129" s="49" t="s">
        <v>25</v>
      </c>
      <c r="F129" s="49"/>
      <c r="G129" s="50" t="s">
        <v>32</v>
      </c>
      <c r="H129" s="50" t="s">
        <v>32</v>
      </c>
      <c r="I129" s="50" t="s">
        <v>32</v>
      </c>
      <c r="J129" s="50" t="s">
        <v>32</v>
      </c>
      <c r="K129" s="50" t="s">
        <v>32</v>
      </c>
      <c r="L129" s="50" t="s">
        <v>32</v>
      </c>
      <c r="M129" s="50" t="s">
        <v>32</v>
      </c>
      <c r="N129" s="50">
        <v>7</v>
      </c>
      <c r="O129" s="74" t="s">
        <v>32</v>
      </c>
      <c r="P129" s="50" t="s">
        <v>32</v>
      </c>
      <c r="Q129" s="50" t="s">
        <v>32</v>
      </c>
    </row>
    <row r="130" spans="1:18" ht="51.75" customHeight="1" x14ac:dyDescent="0.25">
      <c r="A130" s="89"/>
      <c r="B130" s="92"/>
      <c r="C130" s="92"/>
      <c r="D130" s="49" t="s">
        <v>234</v>
      </c>
      <c r="E130" s="49" t="s">
        <v>137</v>
      </c>
      <c r="F130" s="49"/>
      <c r="G130" s="50" t="s">
        <v>32</v>
      </c>
      <c r="H130" s="50" t="s">
        <v>32</v>
      </c>
      <c r="I130" s="50" t="s">
        <v>32</v>
      </c>
      <c r="J130" s="50" t="s">
        <v>32</v>
      </c>
      <c r="K130" s="50" t="s">
        <v>32</v>
      </c>
      <c r="L130" s="50" t="s">
        <v>32</v>
      </c>
      <c r="M130" s="50" t="s">
        <v>32</v>
      </c>
      <c r="N130" s="50" t="s">
        <v>138</v>
      </c>
      <c r="O130" s="74" t="s">
        <v>32</v>
      </c>
      <c r="P130" s="50" t="s">
        <v>32</v>
      </c>
      <c r="Q130" s="50" t="s">
        <v>32</v>
      </c>
      <c r="R130" s="53"/>
    </row>
    <row r="131" spans="1:18" ht="47.25" x14ac:dyDescent="0.25">
      <c r="A131" s="90"/>
      <c r="B131" s="93"/>
      <c r="C131" s="93"/>
      <c r="D131" s="49" t="s">
        <v>214</v>
      </c>
      <c r="E131" s="49" t="s">
        <v>20</v>
      </c>
      <c r="F131" s="49"/>
      <c r="G131" s="50" t="s">
        <v>32</v>
      </c>
      <c r="H131" s="50" t="s">
        <v>32</v>
      </c>
      <c r="I131" s="50" t="s">
        <v>32</v>
      </c>
      <c r="J131" s="50" t="s">
        <v>32</v>
      </c>
      <c r="K131" s="50" t="s">
        <v>32</v>
      </c>
      <c r="L131" s="50" t="s">
        <v>32</v>
      </c>
      <c r="M131" s="50" t="s">
        <v>32</v>
      </c>
      <c r="N131" s="50">
        <v>90</v>
      </c>
      <c r="O131" s="74" t="s">
        <v>32</v>
      </c>
      <c r="P131" s="50" t="s">
        <v>32</v>
      </c>
      <c r="Q131" s="50" t="s">
        <v>32</v>
      </c>
    </row>
    <row r="132" spans="1:18" ht="15.75" hidden="1" x14ac:dyDescent="0.25">
      <c r="A132" s="112"/>
      <c r="B132" s="91"/>
      <c r="C132" s="60"/>
      <c r="D132" s="61"/>
      <c r="E132" s="61"/>
      <c r="F132" s="61"/>
      <c r="G132" s="59"/>
      <c r="H132" s="59"/>
      <c r="I132" s="59"/>
      <c r="J132" s="59"/>
      <c r="K132" s="59"/>
      <c r="L132" s="59"/>
      <c r="M132" s="59"/>
      <c r="N132" s="59"/>
      <c r="O132" s="74"/>
      <c r="P132" s="59"/>
      <c r="Q132" s="59"/>
    </row>
    <row r="133" spans="1:18" ht="15.75" hidden="1" x14ac:dyDescent="0.25">
      <c r="A133" s="113"/>
      <c r="B133" s="92"/>
      <c r="C133" s="91"/>
      <c r="D133" s="61"/>
      <c r="E133" s="61"/>
      <c r="F133" s="61"/>
      <c r="G133" s="59"/>
      <c r="H133" s="59"/>
      <c r="I133" s="59"/>
      <c r="J133" s="59"/>
      <c r="K133" s="59"/>
      <c r="L133" s="59"/>
      <c r="M133" s="59"/>
      <c r="N133" s="59"/>
      <c r="O133" s="74"/>
      <c r="P133" s="59"/>
      <c r="Q133" s="59"/>
    </row>
    <row r="134" spans="1:18" ht="15.75" hidden="1" x14ac:dyDescent="0.25">
      <c r="A134" s="114"/>
      <c r="B134" s="93"/>
      <c r="C134" s="111"/>
      <c r="D134" s="61"/>
      <c r="E134" s="61"/>
      <c r="F134" s="61"/>
      <c r="G134" s="59"/>
      <c r="H134" s="59"/>
      <c r="I134" s="59"/>
      <c r="J134" s="59"/>
      <c r="K134" s="59"/>
      <c r="L134" s="59"/>
      <c r="M134" s="59"/>
      <c r="N134" s="59"/>
      <c r="O134" s="74"/>
      <c r="P134" s="59"/>
      <c r="Q134" s="59"/>
    </row>
    <row r="135" spans="1:18" ht="207" customHeight="1" x14ac:dyDescent="0.25">
      <c r="A135" s="72" t="s">
        <v>245</v>
      </c>
      <c r="B135" s="68" t="s">
        <v>246</v>
      </c>
      <c r="C135" s="73" t="s">
        <v>15</v>
      </c>
      <c r="D135" s="70" t="s">
        <v>249</v>
      </c>
      <c r="E135" s="70" t="s">
        <v>247</v>
      </c>
      <c r="F135" s="70"/>
      <c r="G135" s="71" t="s">
        <v>32</v>
      </c>
      <c r="H135" s="71" t="s">
        <v>32</v>
      </c>
      <c r="I135" s="71" t="s">
        <v>32</v>
      </c>
      <c r="J135" s="71" t="s">
        <v>32</v>
      </c>
      <c r="K135" s="71" t="s">
        <v>32</v>
      </c>
      <c r="L135" s="71" t="s">
        <v>32</v>
      </c>
      <c r="M135" s="71" t="s">
        <v>32</v>
      </c>
      <c r="N135" s="71" t="s">
        <v>32</v>
      </c>
      <c r="O135" s="74">
        <v>1</v>
      </c>
      <c r="P135" s="71" t="s">
        <v>32</v>
      </c>
      <c r="Q135" s="71" t="s">
        <v>32</v>
      </c>
    </row>
    <row r="136" spans="1:18" ht="64.5" customHeight="1" x14ac:dyDescent="0.25">
      <c r="A136" s="45" t="s">
        <v>90</v>
      </c>
      <c r="B136" s="47" t="s">
        <v>229</v>
      </c>
      <c r="C136" s="47"/>
      <c r="D136" s="49"/>
      <c r="E136" s="49"/>
      <c r="F136" s="49"/>
      <c r="G136" s="50"/>
      <c r="H136" s="50"/>
      <c r="I136" s="50"/>
      <c r="J136" s="50"/>
      <c r="K136" s="50"/>
      <c r="L136" s="50"/>
      <c r="M136" s="50"/>
      <c r="N136" s="50"/>
      <c r="O136" s="74"/>
      <c r="P136" s="50"/>
      <c r="Q136" s="50"/>
    </row>
    <row r="137" spans="1:18" ht="84" customHeight="1" x14ac:dyDescent="0.25">
      <c r="A137" s="82" t="s">
        <v>92</v>
      </c>
      <c r="B137" s="81" t="s">
        <v>96</v>
      </c>
      <c r="C137" s="81" t="s">
        <v>147</v>
      </c>
      <c r="D137" s="82" t="s">
        <v>97</v>
      </c>
      <c r="E137" s="82" t="s">
        <v>25</v>
      </c>
      <c r="F137" s="82"/>
      <c r="G137" s="83">
        <v>1</v>
      </c>
      <c r="H137" s="83" t="s">
        <v>32</v>
      </c>
      <c r="I137" s="83" t="s">
        <v>32</v>
      </c>
      <c r="J137" s="83" t="s">
        <v>32</v>
      </c>
      <c r="K137" s="83" t="s">
        <v>32</v>
      </c>
      <c r="L137" s="83" t="s">
        <v>32</v>
      </c>
      <c r="M137" s="83" t="s">
        <v>32</v>
      </c>
      <c r="N137" s="83" t="s">
        <v>32</v>
      </c>
      <c r="O137" s="83" t="s">
        <v>32</v>
      </c>
      <c r="P137" s="83" t="s">
        <v>32</v>
      </c>
      <c r="Q137" s="83" t="s">
        <v>32</v>
      </c>
    </row>
    <row r="138" spans="1:18" ht="37.5" customHeight="1" x14ac:dyDescent="0.25">
      <c r="A138" s="110" t="s">
        <v>251</v>
      </c>
      <c r="B138" s="110"/>
      <c r="C138" s="110"/>
      <c r="D138" s="110"/>
      <c r="E138" s="110"/>
      <c r="F138" s="110"/>
      <c r="G138" s="110"/>
      <c r="H138" s="110"/>
      <c r="I138" s="110"/>
      <c r="J138" s="110"/>
      <c r="K138" s="110"/>
      <c r="L138" s="110"/>
      <c r="M138" s="110"/>
      <c r="N138" s="110"/>
      <c r="O138" s="110"/>
      <c r="P138" s="110"/>
      <c r="Q138" s="110"/>
    </row>
    <row r="139" spans="1:18" ht="85.5" customHeight="1" x14ac:dyDescent="0.25">
      <c r="A139" s="78"/>
      <c r="B139" s="79"/>
      <c r="C139" s="79"/>
      <c r="D139" s="78"/>
      <c r="E139" s="78"/>
      <c r="F139" s="78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</row>
    <row r="140" spans="1:18" ht="15" customHeight="1" x14ac:dyDescent="0.25"/>
  </sheetData>
  <mergeCells count="107">
    <mergeCell ref="A55:A66"/>
    <mergeCell ref="B55:B66"/>
    <mergeCell ref="C55:C66"/>
    <mergeCell ref="M3:Q3"/>
    <mergeCell ref="C83:C85"/>
    <mergeCell ref="A80:A82"/>
    <mergeCell ref="B80:B82"/>
    <mergeCell ref="C80:C82"/>
    <mergeCell ref="A37:A39"/>
    <mergeCell ref="B37:B39"/>
    <mergeCell ref="C37:C39"/>
    <mergeCell ref="A76:A79"/>
    <mergeCell ref="B76:B79"/>
    <mergeCell ref="C76:C79"/>
    <mergeCell ref="A48:A53"/>
    <mergeCell ref="B48:B53"/>
    <mergeCell ref="C48:C53"/>
    <mergeCell ref="A27:A28"/>
    <mergeCell ref="B27:B28"/>
    <mergeCell ref="C27:C28"/>
    <mergeCell ref="A21:A23"/>
    <mergeCell ref="B21:B23"/>
    <mergeCell ref="C21:C23"/>
    <mergeCell ref="A25:A26"/>
    <mergeCell ref="M2:Q2"/>
    <mergeCell ref="M4:Q4"/>
    <mergeCell ref="A71:A75"/>
    <mergeCell ref="B71:B75"/>
    <mergeCell ref="C71:C75"/>
    <mergeCell ref="A41:A43"/>
    <mergeCell ref="B41:B43"/>
    <mergeCell ref="C41:C43"/>
    <mergeCell ref="A34:A35"/>
    <mergeCell ref="B34:B35"/>
    <mergeCell ref="C34:C35"/>
    <mergeCell ref="M6:Q6"/>
    <mergeCell ref="A14:A20"/>
    <mergeCell ref="B14:B20"/>
    <mergeCell ref="C14:C20"/>
    <mergeCell ref="A9:Q9"/>
    <mergeCell ref="A11:A12"/>
    <mergeCell ref="B11:B12"/>
    <mergeCell ref="C11:C12"/>
    <mergeCell ref="D11:D12"/>
    <mergeCell ref="E11:E12"/>
    <mergeCell ref="M7:Q7"/>
    <mergeCell ref="F11:F12"/>
    <mergeCell ref="G11:Q11"/>
    <mergeCell ref="B25:B26"/>
    <mergeCell ref="C25:C26"/>
    <mergeCell ref="A96:A97"/>
    <mergeCell ref="B96:B97"/>
    <mergeCell ref="C96:C97"/>
    <mergeCell ref="A103:A107"/>
    <mergeCell ref="B103:B107"/>
    <mergeCell ref="C103:C107"/>
    <mergeCell ref="A98:A99"/>
    <mergeCell ref="B98:B99"/>
    <mergeCell ref="C98:C99"/>
    <mergeCell ref="A100:A102"/>
    <mergeCell ref="B100:B102"/>
    <mergeCell ref="C100:C102"/>
    <mergeCell ref="A83:A85"/>
    <mergeCell ref="B83:B85"/>
    <mergeCell ref="C90:C91"/>
    <mergeCell ref="C92:C93"/>
    <mergeCell ref="C94:C95"/>
    <mergeCell ref="A94:A95"/>
    <mergeCell ref="B94:B95"/>
    <mergeCell ref="A92:A93"/>
    <mergeCell ref="B92:B93"/>
    <mergeCell ref="A90:A91"/>
    <mergeCell ref="C129:C131"/>
    <mergeCell ref="B90:B91"/>
    <mergeCell ref="A88:A89"/>
    <mergeCell ref="B88:B89"/>
    <mergeCell ref="A86:A87"/>
    <mergeCell ref="B86:B87"/>
    <mergeCell ref="C86:C87"/>
    <mergeCell ref="C88:C89"/>
    <mergeCell ref="A108:A110"/>
    <mergeCell ref="B108:B110"/>
    <mergeCell ref="C108:C110"/>
    <mergeCell ref="A138:Q138"/>
    <mergeCell ref="A111:A113"/>
    <mergeCell ref="B111:B113"/>
    <mergeCell ref="C111:C113"/>
    <mergeCell ref="A114:A116"/>
    <mergeCell ref="B114:B116"/>
    <mergeCell ref="C114:C116"/>
    <mergeCell ref="C133:C134"/>
    <mergeCell ref="A117:A119"/>
    <mergeCell ref="B117:B119"/>
    <mergeCell ref="C117:C119"/>
    <mergeCell ref="A123:A125"/>
    <mergeCell ref="B123:B125"/>
    <mergeCell ref="C123:C125"/>
    <mergeCell ref="A120:A122"/>
    <mergeCell ref="B120:B122"/>
    <mergeCell ref="C120:C122"/>
    <mergeCell ref="A132:A134"/>
    <mergeCell ref="B132:B134"/>
    <mergeCell ref="A126:A128"/>
    <mergeCell ref="B126:B128"/>
    <mergeCell ref="C126:C128"/>
    <mergeCell ref="A129:A131"/>
    <mergeCell ref="B129:B131"/>
  </mergeCells>
  <printOptions horizontalCentered="1"/>
  <pageMargins left="0.39370078740157483" right="0.39370078740157483" top="0.78740157480314965" bottom="0.78740157480314965" header="0" footer="0"/>
  <pageSetup paperSize="9" scale="47" fitToHeight="0" orientation="landscape" r:id="rId1"/>
  <rowBreaks count="4" manualBreakCount="4">
    <brk id="87" max="16" man="1"/>
    <brk id="97" max="16" man="1"/>
    <brk id="107" max="16" man="1"/>
    <brk id="119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 (2)</vt:lpstr>
      <vt:lpstr>Показатели</vt:lpstr>
      <vt:lpstr>Показатели!Область_печати</vt:lpstr>
      <vt:lpstr>'Показатели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2023-05-22T07:39:03Z</dcterms:modified>
</cp:coreProperties>
</file>