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hinansist2\Desktop\МП 4130 изменения\"/>
    </mc:Choice>
  </mc:AlternateContent>
  <bookViews>
    <workbookView xWindow="0" yWindow="0" windowWidth="28800" windowHeight="123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'!$A$1:$Q$78</definedName>
  </definedNames>
  <calcPr calcId="162913"/>
</workbook>
</file>

<file path=xl/calcChain.xml><?xml version="1.0" encoding="utf-8"?>
<calcChain xmlns="http://schemas.openxmlformats.org/spreadsheetml/2006/main">
  <c r="N15" i="10" l="1"/>
  <c r="N40" i="10"/>
  <c r="Q40" i="10"/>
  <c r="P40" i="10"/>
  <c r="O40" i="10"/>
  <c r="Q44" i="10"/>
  <c r="P44" i="10"/>
  <c r="O44" i="10"/>
  <c r="N44" i="10"/>
  <c r="P57" i="10"/>
  <c r="Q57" i="10"/>
  <c r="O57" i="10"/>
  <c r="N57" i="10"/>
  <c r="N16" i="10" s="1"/>
  <c r="O49" i="10" l="1"/>
  <c r="P49" i="10"/>
  <c r="Q49" i="10"/>
  <c r="N49" i="10"/>
  <c r="M49" i="10"/>
  <c r="L49" i="10"/>
  <c r="O65" i="10" l="1"/>
  <c r="N65" i="10" l="1"/>
  <c r="Q16" i="10"/>
  <c r="M16" i="10"/>
  <c r="M15" i="10"/>
  <c r="Q15" i="10"/>
  <c r="P15" i="10"/>
  <c r="O15" i="10"/>
  <c r="P17" i="10" l="1"/>
  <c r="P65" i="10" l="1"/>
  <c r="P16" i="10" s="1"/>
  <c r="O16" i="10"/>
  <c r="M65" i="10"/>
  <c r="L65" i="10"/>
  <c r="K49" i="10"/>
  <c r="J49" i="10"/>
  <c r="I49" i="10"/>
  <c r="H49" i="10"/>
  <c r="Q18" i="10"/>
  <c r="P18" i="10"/>
  <c r="O18" i="10"/>
  <c r="N18" i="10"/>
  <c r="M18" i="10"/>
  <c r="L18" i="10"/>
  <c r="K18" i="10"/>
  <c r="J18" i="10"/>
  <c r="I18" i="10"/>
  <c r="H18" i="10"/>
  <c r="Q17" i="10"/>
  <c r="O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<sst xmlns="http://schemas.openxmlformats.org/spreadsheetml/2006/main" count="435" uniqueCount="176">
  <si>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</si>
  <si>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</si>
  <si>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</si>
  <si>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</si>
  <si>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</si>
  <si>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</si>
  <si>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</si>
  <si>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</si>
  <si>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</si>
  <si>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</si>
  <si>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</si>
  <si>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</si>
  <si>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</si>
  <si>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</si>
  <si>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</si>
  <si>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</si>
  <si>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</si>
  <si>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</si>
  <si>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</si>
  <si>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</si>
  <si>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</si>
  <si>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</si>
  <si>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</si>
  <si>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</si>
  <si>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</si>
  <si>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</si>
  <si>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</si>
  <si>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Уровень достижения цели, задач, мероприятий и показателей муниципальной программы</t>
  </si>
  <si>
    <t>Содержание и ремонт муниципального жилья</t>
  </si>
  <si>
    <t xml:space="preserve">Уровень финансирования расходов на обеспечение деятельности учреждения, осуществляющего функции в жилищной сфере
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</si>
  <si>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</si>
  <si>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</si>
  <si>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</si>
  <si>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</si>
  <si>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</si>
  <si>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</si>
  <si>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</si>
  <si>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</si>
  <si>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</si>
  <si>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</si>
  <si>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</si>
  <si>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</si>
  <si>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</si>
  <si>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</si>
  <si>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</si>
  <si>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</si>
  <si>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</si>
  <si>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</si>
  <si>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</si>
  <si>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</si>
  <si>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</si>
  <si>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</si>
  <si>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</si>
  <si>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</si>
  <si>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</si>
  <si>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</si>
  <si>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</si>
  <si>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</si>
  <si>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</si>
  <si>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</si>
  <si>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</si>
  <si>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</si>
  <si>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</si>
  <si>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</si>
  <si>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</si>
  <si>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</si>
  <si>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</si>
  <si>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</si>
  <si>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</si>
  <si>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</si>
  <si>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</si>
  <si>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</si>
  <si>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</si>
  <si>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</si>
  <si>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</si>
  <si>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</si>
  <si>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</si>
  <si>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</si>
  <si>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</si>
  <si>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</si>
  <si>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</si>
  <si>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</si>
  <si>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</si>
  <si>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</si>
  <si>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</si>
  <si>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</si>
  <si>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</si>
  <si>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</si>
  <si>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</si>
  <si>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</si>
  <si>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</si>
  <si>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</si>
  <si>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</si>
  <si>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</si>
  <si>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</si>
  <si>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</si>
  <si>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</si>
  <si>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</si>
  <si>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</si>
  <si>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</si>
  <si>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</si>
  <si>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>Уровень финансирования расходов на обеспечение деятельности учреждения, осуществляющего функции в жилищной сфере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</si>
  <si>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</si>
  <si>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</si>
  <si>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</si>
  <si>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</si>
  <si>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</si>
  <si>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</si>
  <si>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</si>
  <si>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</si>
  <si>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</si>
  <si>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</si>
  <si>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</si>
  <si>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</si>
  <si>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</si>
  <si>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</si>
  <si>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</si>
  <si>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</si>
  <si>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</si>
  <si>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</si>
  <si>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</si>
  <si>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единица 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</si>
  <si>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</si>
  <si>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</si>
  <si>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</si>
  <si>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</si>
  <si>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</si>
  <si>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</si>
  <si>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</si>
  <si>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</si>
  <si>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</si>
  <si>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</si>
  <si>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</si>
  <si>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</si>
  <si>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 к завершению в первый год планового периода)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</si>
  <si>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</si>
  <si>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</si>
  <si>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</si>
  <si>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</si>
  <si>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</si>
  <si>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</si>
  <si>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</si>
  <si>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</si>
  <si>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</si>
  <si>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 xml:space="preserve">Уровень финансирования расходов на обеспечение функций исполнительно-распорядительного, контрольного органов муниципального образования
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</si>
  <si>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</si>
  <si>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</si>
  <si>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</si>
  <si>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</si>
  <si>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</si>
  <si>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</si>
  <si>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</si>
  <si>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</si>
  <si>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</si>
  <si>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</si>
  <si>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2,64</t>
    </r>
    <r>
      <rPr>
        <b/>
        <sz val="26"/>
        <rFont val="Times New Roman"/>
        <family val="1"/>
        <charset val="204"/>
      </rPr>
      <t>⁶</t>
    </r>
  </si>
  <si>
    <r>
      <t>314</t>
    </r>
    <r>
      <rPr>
        <b/>
        <sz val="26"/>
        <rFont val="Times New Roman"/>
        <family val="1"/>
        <charset val="204"/>
      </rPr>
      <t>⁶</t>
    </r>
  </si>
  <si>
    <t>6. Планируемый непосредственный результат  при условии выделения средств из областного бюджета.</t>
  </si>
  <si>
    <r>
      <t>0</t>
    </r>
    <r>
      <rPr>
        <b/>
        <sz val="26"/>
        <rFont val="Times New Roman"/>
        <family val="1"/>
        <charset val="204"/>
      </rPr>
      <t>⁸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</si>
  <si>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</si>
  <si>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</si>
  <si>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</si>
  <si>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- ⁷</t>
  </si>
  <si>
    <t>100</t>
  </si>
  <si>
    <t>Уровень авансирования муниципальных контрактов на приобретения жилых помещений, создаваемых в будущем</t>
  </si>
  <si>
    <t xml:space="preserve">4.  В связи с тем, что муниципальными контрактами предусмотрено приобретение жилых помещений, создаваемых в будущем, достижение непосредственного результата планируется в 2022 году. </t>
  </si>
  <si>
    <t xml:space="preserve">5. Планируемый непосредственный результат 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</si>
  <si>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- ⁴</t>
  </si>
  <si>
    <r>
      <t>170</t>
    </r>
    <r>
      <rPr>
        <sz val="26"/>
        <rFont val="Times New Roman"/>
        <family val="1"/>
        <charset val="204"/>
      </rPr>
      <t>⁵</t>
    </r>
  </si>
  <si>
    <r>
      <t>2,15</t>
    </r>
    <r>
      <rPr>
        <sz val="26"/>
        <rFont val="Times New Roman"/>
        <family val="1"/>
        <charset val="204"/>
      </rPr>
      <t>⁵</t>
    </r>
  </si>
  <si>
    <t>0</t>
  </si>
  <si>
    <t>0,00</t>
  </si>
  <si>
    <t>8. 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</si>
  <si>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</si>
  <si>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7. В связи с тем, что муниципальными контрактами предусмотрено приобретение жилых помещений, создаваемых в будущем, достижение непосредственного результата планируется в 2022 году.</t>
  </si>
  <si>
    <t>Приложение № 1
 к постановлению администрации
 города Благовещенска
 от ______________________№________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</si>
</sst>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sz val="4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topLeftCell="C7" zoomScale="60" zoomScaleNormal="60" zoomScaleSheetLayoutView="41" workbookViewId="0">
      <selection activeCell="R16" sqref="R16"/>
    </sheetView>
  </sheetViews>
  <sheetFormatPr defaultRowHeight="15.75" x14ac:dyDescent="0.2"/>
  <cols>
    <col min="1" max="1" width="39.5703125" style="6" customWidth="1"/>
    <col min="2" max="2" width="47.5703125" style="5" customWidth="1"/>
    <col min="3" max="3" width="40.140625" style="5" customWidth="1"/>
    <col min="4" max="4" width="52.5703125" style="5" customWidth="1"/>
    <col min="5" max="5" width="16.85546875" style="4" customWidth="1"/>
    <col min="6" max="6" width="38.5703125" style="4" customWidth="1"/>
    <col min="7" max="7" width="17.42578125" style="3" customWidth="1"/>
    <col min="8" max="8" width="15.85546875" style="3" customWidth="1"/>
    <col min="9" max="9" width="15" style="3" customWidth="1"/>
    <col min="10" max="10" width="15.7109375" style="17" customWidth="1"/>
    <col min="11" max="11" width="17.28515625" style="17" customWidth="1"/>
    <col min="12" max="12" width="16.140625" style="3" customWidth="1"/>
    <col min="13" max="13" width="17.42578125" style="14" customWidth="1"/>
    <col min="14" max="14" width="15.140625" style="14" customWidth="1"/>
    <col min="15" max="15" width="16.42578125" customWidth="1"/>
    <col min="16" max="16" width="17.85546875" customWidth="1"/>
    <col min="17" max="17" width="20.42578125" customWidth="1"/>
    <col min="18" max="18" width="74.42578125" customWidth="1"/>
  </cols>
  <sheetData>
    <row r="1" spans="1:22" ht="23.25" customHeight="1" x14ac:dyDescent="0.2">
      <c r="L1" s="51" t="s">
        <v>175</v>
      </c>
      <c r="M1" s="51"/>
      <c r="N1" s="51"/>
      <c r="O1" s="51"/>
      <c r="P1" s="51"/>
    </row>
    <row r="2" spans="1:22" ht="23.25" customHeight="1" x14ac:dyDescent="0.2">
      <c r="L2" s="51"/>
      <c r="M2" s="51"/>
      <c r="N2" s="51"/>
      <c r="O2" s="51"/>
      <c r="P2" s="51"/>
    </row>
    <row r="3" spans="1:22" ht="54" customHeight="1" x14ac:dyDescent="0.2">
      <c r="L3" s="51"/>
      <c r="M3" s="51"/>
      <c r="N3" s="51"/>
      <c r="O3" s="51"/>
      <c r="P3" s="51"/>
    </row>
    <row r="4" spans="1:22" ht="26.25" customHeight="1" x14ac:dyDescent="0.2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">
      <c r="G5" s="8"/>
      <c r="H5" s="8"/>
      <c r="L5" s="52" t="s">
        <v>84</v>
      </c>
      <c r="M5" s="52"/>
      <c r="N5" s="52"/>
      <c r="O5" s="52"/>
      <c r="P5" s="52"/>
      <c r="Q5" s="11"/>
      <c r="R5" s="11"/>
      <c r="S5" s="11"/>
      <c r="T5" s="11"/>
      <c r="U5" s="11"/>
      <c r="V5" s="11"/>
    </row>
    <row r="6" spans="1:22" ht="18.75" customHeight="1" x14ac:dyDescent="0.2">
      <c r="B6" s="6"/>
      <c r="L6" s="52"/>
      <c r="M6" s="52"/>
      <c r="N6" s="52"/>
      <c r="O6" s="52"/>
      <c r="P6" s="52"/>
      <c r="Q6" s="11"/>
      <c r="R6" s="11"/>
      <c r="S6" s="11"/>
      <c r="T6" s="11"/>
      <c r="U6" s="11"/>
      <c r="V6" s="11"/>
    </row>
    <row r="7" spans="1:22" ht="25.5" customHeight="1" x14ac:dyDescent="0.3">
      <c r="A7" s="53" t="s">
        <v>25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37"/>
      <c r="P7" s="9"/>
      <c r="Q7" s="9"/>
      <c r="R7" s="9"/>
      <c r="S7" s="9"/>
      <c r="T7" s="9"/>
      <c r="U7" s="9"/>
      <c r="V7" s="9"/>
    </row>
    <row r="8" spans="1:22" ht="20.25" x14ac:dyDescent="0.3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7"/>
      <c r="P8" s="7"/>
      <c r="Q8" s="7"/>
      <c r="R8" s="7"/>
      <c r="S8" s="7"/>
      <c r="T8" s="7"/>
      <c r="U8" s="7"/>
      <c r="V8" s="7"/>
    </row>
    <row r="9" spans="1:22" ht="46.5" customHeight="1" x14ac:dyDescent="0.25">
      <c r="A9" s="55" t="s">
        <v>2</v>
      </c>
      <c r="B9" s="56" t="s">
        <v>19</v>
      </c>
      <c r="C9" s="56" t="s">
        <v>1</v>
      </c>
      <c r="D9" s="56" t="s">
        <v>44</v>
      </c>
      <c r="E9" s="56" t="s">
        <v>18</v>
      </c>
      <c r="F9" s="56" t="s">
        <v>69</v>
      </c>
      <c r="G9" s="56" t="s">
        <v>78</v>
      </c>
      <c r="H9" s="56"/>
      <c r="I9" s="56"/>
      <c r="J9" s="56"/>
      <c r="K9" s="56"/>
      <c r="L9" s="56"/>
      <c r="M9" s="56"/>
      <c r="N9" s="56"/>
      <c r="O9" s="56"/>
      <c r="P9" s="56"/>
      <c r="Q9" s="56"/>
      <c r="R9" s="7"/>
      <c r="S9" s="7"/>
      <c r="T9" s="7"/>
      <c r="U9" s="7"/>
      <c r="V9" s="7"/>
    </row>
    <row r="10" spans="1:22" ht="12.75" customHeight="1" x14ac:dyDescent="0.25">
      <c r="A10" s="55"/>
      <c r="B10" s="56"/>
      <c r="C10" s="56"/>
      <c r="D10" s="56"/>
      <c r="E10" s="56"/>
      <c r="F10" s="56"/>
      <c r="G10" s="56" t="s">
        <v>159</v>
      </c>
      <c r="H10" s="56" t="s">
        <v>35</v>
      </c>
      <c r="I10" s="56" t="s">
        <v>36</v>
      </c>
      <c r="J10" s="56" t="s">
        <v>37</v>
      </c>
      <c r="K10" s="56" t="s">
        <v>38</v>
      </c>
      <c r="L10" s="56" t="s">
        <v>39</v>
      </c>
      <c r="M10" s="56" t="s">
        <v>71</v>
      </c>
      <c r="N10" s="56" t="s">
        <v>87</v>
      </c>
      <c r="O10" s="56" t="s">
        <v>88</v>
      </c>
      <c r="P10" s="56" t="s">
        <v>89</v>
      </c>
      <c r="Q10" s="56" t="s">
        <v>90</v>
      </c>
      <c r="R10" s="7"/>
      <c r="S10" s="7"/>
      <c r="T10" s="7"/>
      <c r="U10" s="7"/>
      <c r="V10" s="7"/>
    </row>
    <row r="11" spans="1:22" ht="12.75" customHeight="1" x14ac:dyDescent="0.25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7"/>
      <c r="S11" s="7"/>
      <c r="T11" s="7"/>
      <c r="U11" s="7"/>
      <c r="V11" s="7"/>
    </row>
    <row r="12" spans="1:22" ht="24" customHeight="1" x14ac:dyDescent="0.25">
      <c r="A12" s="55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7"/>
      <c r="S12" s="7"/>
      <c r="T12" s="7"/>
      <c r="U12" s="7"/>
    </row>
    <row r="13" spans="1:22" ht="13.5" customHeight="1" x14ac:dyDescent="0.25">
      <c r="A13" s="55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7"/>
      <c r="S13" s="7"/>
      <c r="T13" s="7"/>
      <c r="U13" s="7"/>
    </row>
    <row r="14" spans="1:22" ht="26.25" customHeight="1" x14ac:dyDescent="0.25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75">
      <c r="A15" s="57" t="s">
        <v>3</v>
      </c>
      <c r="B15" s="57" t="s">
        <v>102</v>
      </c>
      <c r="C15" s="56" t="s">
        <v>13</v>
      </c>
      <c r="D15" s="30" t="s">
        <v>21</v>
      </c>
      <c r="E15" s="42" t="s">
        <v>24</v>
      </c>
      <c r="F15" s="48" t="s">
        <v>68</v>
      </c>
      <c r="G15" s="22">
        <v>21</v>
      </c>
      <c r="H15" s="22">
        <f t="shared" ref="H15:K15" si="0">H43+H47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M43+M47+M59+M60+M68</f>
        <v>103</v>
      </c>
      <c r="N15" s="25">
        <f>N43+N47+N59+N60+N68+N63+N70</f>
        <v>208</v>
      </c>
      <c r="O15" s="25">
        <f>O43+O47+O59+O60+O68+0+O70</f>
        <v>62</v>
      </c>
      <c r="P15" s="25">
        <f>P43+P47+P59+P60+P63+P68+P70</f>
        <v>62</v>
      </c>
      <c r="Q15" s="25">
        <f>Q43+Q47+Q59+Q60+Q68+Q63+Q70</f>
        <v>27</v>
      </c>
      <c r="R15" s="40"/>
      <c r="S15" s="14"/>
      <c r="T15" s="14"/>
    </row>
    <row r="16" spans="1:22" ht="123.75" customHeight="1" x14ac:dyDescent="0.75">
      <c r="A16" s="57"/>
      <c r="B16" s="57"/>
      <c r="C16" s="56"/>
      <c r="D16" s="42" t="s">
        <v>45</v>
      </c>
      <c r="E16" s="42" t="s">
        <v>0</v>
      </c>
      <c r="F16" s="48" t="s">
        <v>68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M40+M44+M57+M65</f>
        <v>8.044942528735632</v>
      </c>
      <c r="N16" s="23">
        <f>N40+N44+N57+N65+N66</f>
        <v>22.082246759062141</v>
      </c>
      <c r="O16" s="23">
        <f t="shared" ref="O16:P16" si="1">O40+O44+O57+O65+O66</f>
        <v>5.4680849912339546</v>
      </c>
      <c r="P16" s="23">
        <f t="shared" si="1"/>
        <v>5.7474981562257694</v>
      </c>
      <c r="Q16" s="23">
        <f>Q40+Q44+Q57+Q65+Q66</f>
        <v>0.23994214057805738</v>
      </c>
      <c r="R16" s="40"/>
      <c r="S16" s="34"/>
      <c r="T16" s="14"/>
    </row>
    <row r="17" spans="1:23" ht="198" customHeight="1" x14ac:dyDescent="0.2">
      <c r="A17" s="57"/>
      <c r="B17" s="57"/>
      <c r="C17" s="56"/>
      <c r="D17" s="42" t="s">
        <v>115</v>
      </c>
      <c r="E17" s="41" t="s">
        <v>0</v>
      </c>
      <c r="F17" s="48" t="s">
        <v>68</v>
      </c>
      <c r="G17" s="23" t="s">
        <v>32</v>
      </c>
      <c r="H17" s="48">
        <v>0.05</v>
      </c>
      <c r="I17" s="23">
        <v>0.81</v>
      </c>
      <c r="J17" s="23">
        <v>0.35</v>
      </c>
      <c r="K17" s="23">
        <f>K19</f>
        <v>0.05</v>
      </c>
      <c r="L17" s="23">
        <v>0.66</v>
      </c>
      <c r="M17" s="23">
        <f t="shared" ref="M17:Q17" si="2">M19</f>
        <v>0.03</v>
      </c>
      <c r="N17" s="23">
        <f t="shared" si="2"/>
        <v>0.36</v>
      </c>
      <c r="O17" s="23">
        <f t="shared" si="2"/>
        <v>0.02</v>
      </c>
      <c r="P17" s="23">
        <f t="shared" si="2"/>
        <v>0.09</v>
      </c>
      <c r="Q17" s="23">
        <f t="shared" si="2"/>
        <v>0</v>
      </c>
      <c r="R17" s="14"/>
      <c r="S17" s="14"/>
      <c r="T17" s="14"/>
    </row>
    <row r="18" spans="1:23" ht="121.5" customHeight="1" x14ac:dyDescent="0.2">
      <c r="A18" s="57"/>
      <c r="B18" s="57"/>
      <c r="C18" s="56"/>
      <c r="D18" s="42" t="s">
        <v>116</v>
      </c>
      <c r="E18" s="41" t="s">
        <v>0</v>
      </c>
      <c r="F18" s="48" t="s">
        <v>68</v>
      </c>
      <c r="G18" s="23" t="s">
        <v>32</v>
      </c>
      <c r="H18" s="23">
        <f>H20</f>
        <v>0.88</v>
      </c>
      <c r="I18" s="23">
        <f t="shared" ref="I18:Q18" si="3">I20</f>
        <v>0.55000000000000004</v>
      </c>
      <c r="J18" s="23">
        <f t="shared" si="3"/>
        <v>0.49</v>
      </c>
      <c r="K18" s="23">
        <f t="shared" si="3"/>
        <v>0.44</v>
      </c>
      <c r="L18" s="23">
        <f t="shared" si="3"/>
        <v>0.5</v>
      </c>
      <c r="M18" s="23">
        <f t="shared" si="3"/>
        <v>0.37</v>
      </c>
      <c r="N18" s="23">
        <f t="shared" si="3"/>
        <v>0.37</v>
      </c>
      <c r="O18" s="23">
        <f t="shared" si="3"/>
        <v>0.37</v>
      </c>
      <c r="P18" s="23">
        <f t="shared" si="3"/>
        <v>0.37</v>
      </c>
      <c r="Q18" s="23">
        <f t="shared" si="3"/>
        <v>0.37</v>
      </c>
    </row>
    <row r="19" spans="1:23" ht="183" customHeight="1" x14ac:dyDescent="0.2">
      <c r="A19" s="57" t="s">
        <v>4</v>
      </c>
      <c r="B19" s="57" t="s">
        <v>12</v>
      </c>
      <c r="C19" s="56" t="s">
        <v>54</v>
      </c>
      <c r="D19" s="42" t="s">
        <v>117</v>
      </c>
      <c r="E19" s="41" t="s">
        <v>0</v>
      </c>
      <c r="F19" s="48" t="s">
        <v>68</v>
      </c>
      <c r="G19" s="23" t="s">
        <v>32</v>
      </c>
      <c r="H19" s="48">
        <v>0.05</v>
      </c>
      <c r="I19" s="23">
        <v>0.81</v>
      </c>
      <c r="J19" s="23">
        <v>0.35</v>
      </c>
      <c r="K19" s="23">
        <v>0.05</v>
      </c>
      <c r="L19" s="23">
        <v>0.66</v>
      </c>
      <c r="M19" s="23">
        <v>0.03</v>
      </c>
      <c r="N19" s="23">
        <v>0.36</v>
      </c>
      <c r="O19" s="23">
        <v>0.02</v>
      </c>
      <c r="P19" s="23">
        <v>0.09</v>
      </c>
      <c r="Q19" s="23">
        <v>0</v>
      </c>
    </row>
    <row r="20" spans="1:23" ht="128.25" customHeight="1" x14ac:dyDescent="0.2">
      <c r="A20" s="57"/>
      <c r="B20" s="57"/>
      <c r="C20" s="56"/>
      <c r="D20" s="29" t="s">
        <v>116</v>
      </c>
      <c r="E20" s="41" t="s">
        <v>0</v>
      </c>
      <c r="F20" s="48" t="s">
        <v>68</v>
      </c>
      <c r="G20" s="23" t="s">
        <v>32</v>
      </c>
      <c r="H20" s="23">
        <v>0.88</v>
      </c>
      <c r="I20" s="23">
        <v>0.55000000000000004</v>
      </c>
      <c r="J20" s="23">
        <v>0.49</v>
      </c>
      <c r="K20" s="23">
        <v>0.44</v>
      </c>
      <c r="L20" s="23">
        <v>0.5</v>
      </c>
      <c r="M20" s="23">
        <v>0.37</v>
      </c>
      <c r="N20" s="23">
        <v>0.37</v>
      </c>
      <c r="O20" s="23">
        <v>0.37</v>
      </c>
      <c r="P20" s="23">
        <v>0.37</v>
      </c>
      <c r="Q20" s="23">
        <v>0.37</v>
      </c>
    </row>
    <row r="21" spans="1:23" s="2" customFormat="1" ht="88.5" customHeight="1" x14ac:dyDescent="0.2">
      <c r="A21" s="42" t="s">
        <v>47</v>
      </c>
      <c r="B21" s="42" t="s">
        <v>6</v>
      </c>
      <c r="C21" s="42"/>
      <c r="D21" s="42"/>
      <c r="E21" s="41"/>
      <c r="F21" s="47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/>
      <c r="S21"/>
      <c r="T21"/>
      <c r="U21"/>
      <c r="V21"/>
      <c r="W21"/>
    </row>
    <row r="22" spans="1:23" s="2" customFormat="1" ht="134.25" customHeight="1" x14ac:dyDescent="0.2">
      <c r="A22" s="41" t="s">
        <v>48</v>
      </c>
      <c r="B22" s="42" t="s">
        <v>40</v>
      </c>
      <c r="C22" s="42" t="s">
        <v>26</v>
      </c>
      <c r="D22" s="42" t="s">
        <v>41</v>
      </c>
      <c r="E22" s="41" t="s">
        <v>16</v>
      </c>
      <c r="F22" s="47"/>
      <c r="G22" s="24">
        <v>0</v>
      </c>
      <c r="H22" s="23">
        <v>2.0699999999999998</v>
      </c>
      <c r="I22" s="23" t="s">
        <v>32</v>
      </c>
      <c r="J22" s="23" t="s">
        <v>32</v>
      </c>
      <c r="K22" s="23" t="s">
        <v>32</v>
      </c>
      <c r="L22" s="23" t="s">
        <v>32</v>
      </c>
      <c r="M22" s="23" t="s">
        <v>32</v>
      </c>
      <c r="N22" s="23" t="s">
        <v>32</v>
      </c>
      <c r="O22" s="23" t="s">
        <v>32</v>
      </c>
      <c r="P22" s="23" t="s">
        <v>32</v>
      </c>
      <c r="Q22" s="23" t="s">
        <v>32</v>
      </c>
      <c r="R22"/>
      <c r="S22"/>
      <c r="T22"/>
      <c r="U22"/>
      <c r="V22"/>
      <c r="W22"/>
    </row>
    <row r="23" spans="1:23" ht="60" customHeight="1" x14ac:dyDescent="0.2">
      <c r="A23" s="56" t="s">
        <v>49</v>
      </c>
      <c r="B23" s="56" t="s">
        <v>73</v>
      </c>
      <c r="C23" s="56" t="s">
        <v>65</v>
      </c>
      <c r="D23" s="42" t="s">
        <v>41</v>
      </c>
      <c r="E23" s="41" t="s">
        <v>16</v>
      </c>
      <c r="F23" s="47"/>
      <c r="G23" s="23" t="s">
        <v>32</v>
      </c>
      <c r="H23" s="23" t="s">
        <v>32</v>
      </c>
      <c r="I23" s="23">
        <v>0.45</v>
      </c>
      <c r="J23" s="23" t="s">
        <v>32</v>
      </c>
      <c r="K23" s="23" t="s">
        <v>32</v>
      </c>
      <c r="L23" s="23" t="s">
        <v>32</v>
      </c>
      <c r="M23" s="23" t="s">
        <v>32</v>
      </c>
      <c r="N23" s="23" t="s">
        <v>32</v>
      </c>
      <c r="O23" s="23" t="s">
        <v>32</v>
      </c>
      <c r="P23" s="23" t="s">
        <v>32</v>
      </c>
      <c r="Q23" s="23" t="s">
        <v>32</v>
      </c>
    </row>
    <row r="24" spans="1:23" ht="89.25" customHeight="1" x14ac:dyDescent="0.2">
      <c r="A24" s="56"/>
      <c r="B24" s="56"/>
      <c r="C24" s="56"/>
      <c r="D24" s="42" t="s">
        <v>66</v>
      </c>
      <c r="E24" s="41" t="s">
        <v>17</v>
      </c>
      <c r="F24" s="47"/>
      <c r="G24" s="23" t="s">
        <v>32</v>
      </c>
      <c r="H24" s="48">
        <v>119</v>
      </c>
      <c r="I24" s="48" t="s">
        <v>147</v>
      </c>
      <c r="J24" s="25">
        <v>87</v>
      </c>
      <c r="K24" s="23" t="s">
        <v>32</v>
      </c>
      <c r="L24" s="23" t="s">
        <v>32</v>
      </c>
      <c r="M24" s="23" t="s">
        <v>32</v>
      </c>
      <c r="N24" s="23" t="s">
        <v>32</v>
      </c>
      <c r="O24" s="23" t="s">
        <v>32</v>
      </c>
      <c r="P24" s="23" t="s">
        <v>32</v>
      </c>
      <c r="Q24" s="23" t="s">
        <v>32</v>
      </c>
    </row>
    <row r="25" spans="1:23" ht="124.5" customHeight="1" x14ac:dyDescent="0.2">
      <c r="A25" s="56"/>
      <c r="B25" s="56"/>
      <c r="C25" s="56"/>
      <c r="D25" s="42" t="s">
        <v>62</v>
      </c>
      <c r="E25" s="41" t="s">
        <v>17</v>
      </c>
      <c r="F25" s="47"/>
      <c r="G25" s="25" t="s">
        <v>32</v>
      </c>
      <c r="H25" s="48" t="s">
        <v>32</v>
      </c>
      <c r="I25" s="48">
        <v>33</v>
      </c>
      <c r="J25" s="25">
        <v>87</v>
      </c>
      <c r="K25" s="23" t="s">
        <v>32</v>
      </c>
      <c r="L25" s="23" t="s">
        <v>32</v>
      </c>
      <c r="M25" s="23" t="s">
        <v>32</v>
      </c>
      <c r="N25" s="23" t="s">
        <v>32</v>
      </c>
      <c r="O25" s="23" t="s">
        <v>32</v>
      </c>
      <c r="P25" s="23" t="s">
        <v>32</v>
      </c>
      <c r="Q25" s="23" t="s">
        <v>32</v>
      </c>
    </row>
    <row r="26" spans="1:23" ht="99" customHeight="1" x14ac:dyDescent="0.2">
      <c r="A26" s="56"/>
      <c r="B26" s="56"/>
      <c r="C26" s="56"/>
      <c r="D26" s="42" t="s">
        <v>63</v>
      </c>
      <c r="E26" s="41" t="s">
        <v>17</v>
      </c>
      <c r="F26" s="47"/>
      <c r="G26" s="25" t="s">
        <v>32</v>
      </c>
      <c r="H26" s="48" t="s">
        <v>32</v>
      </c>
      <c r="I26" s="48" t="s">
        <v>148</v>
      </c>
      <c r="J26" s="23" t="s">
        <v>32</v>
      </c>
      <c r="K26" s="23" t="s">
        <v>32</v>
      </c>
      <c r="L26" s="23" t="s">
        <v>32</v>
      </c>
      <c r="M26" s="23" t="s">
        <v>32</v>
      </c>
      <c r="N26" s="23" t="s">
        <v>32</v>
      </c>
      <c r="O26" s="23" t="s">
        <v>32</v>
      </c>
      <c r="P26" s="23" t="s">
        <v>32</v>
      </c>
      <c r="Q26" s="23" t="s">
        <v>32</v>
      </c>
    </row>
    <row r="27" spans="1:23" ht="64.5" customHeight="1" x14ac:dyDescent="0.2">
      <c r="A27" s="56"/>
      <c r="B27" s="56"/>
      <c r="C27" s="56"/>
      <c r="D27" s="42" t="s">
        <v>67</v>
      </c>
      <c r="E27" s="41" t="s">
        <v>16</v>
      </c>
      <c r="F27" s="47"/>
      <c r="G27" s="25" t="s">
        <v>32</v>
      </c>
      <c r="H27" s="48" t="s">
        <v>32</v>
      </c>
      <c r="I27" s="24" t="s">
        <v>149</v>
      </c>
      <c r="J27" s="23">
        <v>0.99</v>
      </c>
      <c r="K27" s="23" t="s">
        <v>32</v>
      </c>
      <c r="L27" s="23" t="s">
        <v>32</v>
      </c>
      <c r="M27" s="23" t="s">
        <v>32</v>
      </c>
      <c r="N27" s="23" t="s">
        <v>32</v>
      </c>
      <c r="O27" s="23" t="s">
        <v>32</v>
      </c>
      <c r="P27" s="23" t="s">
        <v>32</v>
      </c>
      <c r="Q27" s="23" t="s">
        <v>32</v>
      </c>
    </row>
    <row r="28" spans="1:23" ht="63" customHeight="1" x14ac:dyDescent="0.2">
      <c r="A28" s="56"/>
      <c r="B28" s="56"/>
      <c r="C28" s="56"/>
      <c r="D28" s="42" t="s">
        <v>61</v>
      </c>
      <c r="E28" s="41" t="s">
        <v>16</v>
      </c>
      <c r="F28" s="47"/>
      <c r="G28" s="25" t="s">
        <v>32</v>
      </c>
      <c r="H28" s="48" t="s">
        <v>32</v>
      </c>
      <c r="I28" s="23">
        <v>0.95799999999999996</v>
      </c>
      <c r="J28" s="23">
        <v>0.99</v>
      </c>
      <c r="K28" s="23" t="s">
        <v>32</v>
      </c>
      <c r="L28" s="23" t="s">
        <v>32</v>
      </c>
      <c r="M28" s="23" t="s">
        <v>32</v>
      </c>
      <c r="N28" s="23" t="s">
        <v>32</v>
      </c>
      <c r="O28" s="23" t="s">
        <v>32</v>
      </c>
      <c r="P28" s="23" t="s">
        <v>32</v>
      </c>
      <c r="Q28" s="23" t="s">
        <v>32</v>
      </c>
    </row>
    <row r="29" spans="1:23" ht="63" customHeight="1" x14ac:dyDescent="0.2">
      <c r="A29" s="56"/>
      <c r="B29" s="56"/>
      <c r="C29" s="56"/>
      <c r="D29" s="42" t="s">
        <v>64</v>
      </c>
      <c r="E29" s="41" t="s">
        <v>16</v>
      </c>
      <c r="F29" s="47"/>
      <c r="G29" s="25" t="s">
        <v>32</v>
      </c>
      <c r="H29" s="48" t="s">
        <v>32</v>
      </c>
      <c r="I29" s="48" t="s">
        <v>150</v>
      </c>
      <c r="J29" s="23" t="s">
        <v>32</v>
      </c>
      <c r="K29" s="23" t="s">
        <v>32</v>
      </c>
      <c r="L29" s="23" t="s">
        <v>32</v>
      </c>
      <c r="M29" s="23" t="s">
        <v>32</v>
      </c>
      <c r="N29" s="23" t="s">
        <v>32</v>
      </c>
      <c r="O29" s="23" t="s">
        <v>32</v>
      </c>
      <c r="P29" s="23" t="s">
        <v>32</v>
      </c>
      <c r="Q29" s="23" t="s">
        <v>32</v>
      </c>
    </row>
    <row r="30" spans="1:23" ht="116.25" customHeight="1" x14ac:dyDescent="0.2">
      <c r="A30" s="58" t="s">
        <v>74</v>
      </c>
      <c r="B30" s="58" t="s">
        <v>173</v>
      </c>
      <c r="C30" s="58" t="s">
        <v>76</v>
      </c>
      <c r="D30" s="44" t="s">
        <v>160</v>
      </c>
      <c r="E30" s="32" t="s">
        <v>16</v>
      </c>
      <c r="F30" s="31"/>
      <c r="G30" s="25" t="s">
        <v>32</v>
      </c>
      <c r="H30" s="25" t="s">
        <v>32</v>
      </c>
      <c r="I30" s="25" t="s">
        <v>32</v>
      </c>
      <c r="J30" s="23">
        <v>1.1100000000000001</v>
      </c>
      <c r="K30" s="23">
        <v>0</v>
      </c>
      <c r="L30" s="48">
        <v>2.7</v>
      </c>
      <c r="M30" s="23" t="s">
        <v>32</v>
      </c>
      <c r="N30" s="48" t="s">
        <v>155</v>
      </c>
      <c r="O30" s="23" t="s">
        <v>32</v>
      </c>
      <c r="P30" s="23" t="s">
        <v>32</v>
      </c>
      <c r="Q30" s="23" t="s">
        <v>32</v>
      </c>
    </row>
    <row r="31" spans="1:23" ht="136.5" customHeight="1" x14ac:dyDescent="0.2">
      <c r="A31" s="59"/>
      <c r="B31" s="59"/>
      <c r="C31" s="59"/>
      <c r="D31" s="44" t="s">
        <v>161</v>
      </c>
      <c r="E31" s="32" t="s">
        <v>17</v>
      </c>
      <c r="F31" s="31"/>
      <c r="G31" s="25" t="s">
        <v>32</v>
      </c>
      <c r="H31" s="25" t="s">
        <v>32</v>
      </c>
      <c r="I31" s="25" t="s">
        <v>32</v>
      </c>
      <c r="J31" s="33">
        <v>119</v>
      </c>
      <c r="K31" s="49">
        <v>0</v>
      </c>
      <c r="L31" s="49">
        <v>208</v>
      </c>
      <c r="M31" s="33" t="s">
        <v>32</v>
      </c>
      <c r="N31" s="49" t="s">
        <v>156</v>
      </c>
      <c r="O31" s="23" t="s">
        <v>32</v>
      </c>
      <c r="P31" s="23" t="s">
        <v>32</v>
      </c>
      <c r="Q31" s="23" t="s">
        <v>32</v>
      </c>
    </row>
    <row r="32" spans="1:23" ht="98.25" customHeight="1" x14ac:dyDescent="0.2">
      <c r="A32" s="42" t="s">
        <v>75</v>
      </c>
      <c r="B32" s="42" t="s">
        <v>42</v>
      </c>
      <c r="C32" s="45" t="s">
        <v>54</v>
      </c>
      <c r="D32" s="42" t="s">
        <v>43</v>
      </c>
      <c r="E32" s="41" t="s">
        <v>16</v>
      </c>
      <c r="F32" s="47"/>
      <c r="G32" s="24">
        <v>0</v>
      </c>
      <c r="H32" s="23">
        <v>0.6</v>
      </c>
      <c r="I32" s="23">
        <v>0.56000000000000005</v>
      </c>
      <c r="J32" s="23">
        <v>1.62</v>
      </c>
      <c r="K32" s="23">
        <v>10.5</v>
      </c>
      <c r="L32" s="23">
        <v>2.5</v>
      </c>
      <c r="M32" s="23">
        <v>3.39</v>
      </c>
      <c r="N32" s="23">
        <v>3.9</v>
      </c>
      <c r="O32" s="23">
        <v>5.5</v>
      </c>
      <c r="P32" s="23">
        <v>4.5999999999999996</v>
      </c>
      <c r="Q32" s="23">
        <v>3</v>
      </c>
    </row>
    <row r="33" spans="1:17" ht="129" customHeight="1" x14ac:dyDescent="0.2">
      <c r="A33" s="42" t="s">
        <v>128</v>
      </c>
      <c r="B33" s="42" t="s">
        <v>129</v>
      </c>
      <c r="C33" s="42" t="s">
        <v>54</v>
      </c>
      <c r="D33" s="42" t="s">
        <v>130</v>
      </c>
      <c r="E33" s="41" t="s">
        <v>131</v>
      </c>
      <c r="F33" s="47"/>
      <c r="G33" s="23" t="s">
        <v>32</v>
      </c>
      <c r="H33" s="23" t="s">
        <v>32</v>
      </c>
      <c r="I33" s="23" t="s">
        <v>32</v>
      </c>
      <c r="J33" s="23" t="s">
        <v>32</v>
      </c>
      <c r="K33" s="23" t="s">
        <v>32</v>
      </c>
      <c r="L33" s="23" t="s">
        <v>32</v>
      </c>
      <c r="M33" s="25">
        <v>105</v>
      </c>
      <c r="N33" s="25">
        <v>0</v>
      </c>
      <c r="O33" s="25">
        <v>0</v>
      </c>
      <c r="P33" s="25">
        <v>0</v>
      </c>
      <c r="Q33" s="25">
        <v>0</v>
      </c>
    </row>
    <row r="34" spans="1:17" ht="115.5" customHeight="1" x14ac:dyDescent="0.2">
      <c r="A34" s="42" t="s">
        <v>82</v>
      </c>
      <c r="B34" s="42" t="s">
        <v>127</v>
      </c>
      <c r="C34" s="42"/>
      <c r="D34" s="42"/>
      <c r="E34" s="41"/>
      <c r="F34" s="47"/>
      <c r="G34" s="24"/>
      <c r="H34" s="23"/>
      <c r="I34" s="23"/>
      <c r="J34" s="23"/>
      <c r="K34" s="23"/>
      <c r="L34" s="23"/>
      <c r="M34" s="23"/>
      <c r="N34" s="23"/>
      <c r="O34" s="23"/>
      <c r="P34" s="23"/>
      <c r="Q34" s="23"/>
    </row>
    <row r="35" spans="1:17" ht="141" customHeight="1" x14ac:dyDescent="0.2">
      <c r="A35" s="56" t="s">
        <v>83</v>
      </c>
      <c r="B35" s="56" t="s">
        <v>6</v>
      </c>
      <c r="C35" s="56" t="s">
        <v>20</v>
      </c>
      <c r="D35" s="42" t="s">
        <v>80</v>
      </c>
      <c r="E35" s="41" t="s">
        <v>17</v>
      </c>
      <c r="F35" s="47"/>
      <c r="G35" s="48">
        <v>0</v>
      </c>
      <c r="H35" s="48">
        <v>0</v>
      </c>
      <c r="I35" s="48">
        <v>0</v>
      </c>
      <c r="J35" s="48">
        <v>0</v>
      </c>
      <c r="K35" s="48" t="s">
        <v>154</v>
      </c>
      <c r="L35" s="48">
        <v>57</v>
      </c>
      <c r="M35" s="48">
        <v>45</v>
      </c>
      <c r="N35" s="48">
        <v>165</v>
      </c>
      <c r="O35" s="48">
        <v>52</v>
      </c>
      <c r="P35" s="48">
        <v>49</v>
      </c>
      <c r="Q35" s="48">
        <v>0</v>
      </c>
    </row>
    <row r="36" spans="1:17" ht="122.25" customHeight="1" x14ac:dyDescent="0.2">
      <c r="A36" s="56"/>
      <c r="B36" s="56"/>
      <c r="C36" s="56"/>
      <c r="D36" s="42" t="s">
        <v>81</v>
      </c>
      <c r="E36" s="41" t="s">
        <v>16</v>
      </c>
      <c r="F36" s="47"/>
      <c r="G36" s="23">
        <v>0</v>
      </c>
      <c r="H36" s="23">
        <v>0</v>
      </c>
      <c r="I36" s="23">
        <v>0</v>
      </c>
      <c r="J36" s="23">
        <v>0</v>
      </c>
      <c r="K36" s="23">
        <v>1.68</v>
      </c>
      <c r="L36" s="23">
        <v>0.97</v>
      </c>
      <c r="M36" s="23">
        <v>0.78</v>
      </c>
      <c r="N36" s="23">
        <v>2.02</v>
      </c>
      <c r="O36" s="36">
        <v>0.53</v>
      </c>
      <c r="P36" s="23">
        <v>0.82</v>
      </c>
      <c r="Q36" s="23">
        <v>0</v>
      </c>
    </row>
    <row r="37" spans="1:17" ht="129.75" customHeight="1" x14ac:dyDescent="0.2">
      <c r="A37" s="56"/>
      <c r="B37" s="56"/>
      <c r="C37" s="56"/>
      <c r="D37" s="42" t="s">
        <v>85</v>
      </c>
      <c r="E37" s="41" t="s">
        <v>17</v>
      </c>
      <c r="F37" s="47"/>
      <c r="G37" s="48">
        <v>0</v>
      </c>
      <c r="H37" s="48">
        <v>0</v>
      </c>
      <c r="I37" s="48">
        <v>0</v>
      </c>
      <c r="J37" s="48">
        <v>0</v>
      </c>
      <c r="K37" s="48">
        <v>3</v>
      </c>
      <c r="L37" s="48">
        <v>22</v>
      </c>
      <c r="M37" s="39" t="s">
        <v>167</v>
      </c>
      <c r="N37" s="48">
        <v>342</v>
      </c>
      <c r="O37" s="38" t="s">
        <v>170</v>
      </c>
      <c r="P37" s="48" t="s">
        <v>168</v>
      </c>
      <c r="Q37" s="48">
        <v>0</v>
      </c>
    </row>
    <row r="38" spans="1:17" ht="129.75" customHeight="1" x14ac:dyDescent="0.2">
      <c r="A38" s="56"/>
      <c r="B38" s="56"/>
      <c r="C38" s="56"/>
      <c r="D38" s="42" t="s">
        <v>86</v>
      </c>
      <c r="E38" s="41" t="s">
        <v>16</v>
      </c>
      <c r="F38" s="47"/>
      <c r="G38" s="23">
        <v>0</v>
      </c>
      <c r="H38" s="23">
        <v>0</v>
      </c>
      <c r="I38" s="23">
        <v>0</v>
      </c>
      <c r="J38" s="23">
        <v>0</v>
      </c>
      <c r="K38" s="23">
        <v>0.06</v>
      </c>
      <c r="L38" s="23">
        <v>0.25</v>
      </c>
      <c r="M38" s="39" t="s">
        <v>167</v>
      </c>
      <c r="N38" s="23">
        <v>4.08</v>
      </c>
      <c r="O38" s="38" t="s">
        <v>171</v>
      </c>
      <c r="P38" s="36" t="s">
        <v>169</v>
      </c>
      <c r="Q38" s="23">
        <v>0</v>
      </c>
    </row>
    <row r="39" spans="1:17" ht="103.5" customHeight="1" x14ac:dyDescent="0.2">
      <c r="A39" s="56"/>
      <c r="B39" s="56"/>
      <c r="C39" s="56"/>
      <c r="D39" s="42" t="s">
        <v>146</v>
      </c>
      <c r="E39" s="41" t="s">
        <v>0</v>
      </c>
      <c r="F39" s="47"/>
      <c r="G39" s="23" t="s">
        <v>32</v>
      </c>
      <c r="H39" s="23" t="s">
        <v>32</v>
      </c>
      <c r="I39" s="23" t="s">
        <v>32</v>
      </c>
      <c r="J39" s="23" t="s">
        <v>32</v>
      </c>
      <c r="K39" s="23" t="s">
        <v>32</v>
      </c>
      <c r="L39" s="23" t="s">
        <v>32</v>
      </c>
      <c r="M39" s="25">
        <v>100</v>
      </c>
      <c r="N39" s="23" t="s">
        <v>32</v>
      </c>
      <c r="O39" s="23" t="s">
        <v>32</v>
      </c>
      <c r="P39" s="23" t="s">
        <v>32</v>
      </c>
      <c r="Q39" s="23" t="s">
        <v>32</v>
      </c>
    </row>
    <row r="40" spans="1:17" ht="156" customHeight="1" x14ac:dyDescent="0.2">
      <c r="A40" s="43" t="s">
        <v>15</v>
      </c>
      <c r="B40" s="43" t="s">
        <v>7</v>
      </c>
      <c r="C40" s="42" t="s">
        <v>13</v>
      </c>
      <c r="D40" s="42" t="s">
        <v>58</v>
      </c>
      <c r="E40" s="42" t="s">
        <v>0</v>
      </c>
      <c r="F40" s="48" t="s">
        <v>68</v>
      </c>
      <c r="G40" s="23">
        <v>7.0000000000000007E-2</v>
      </c>
      <c r="H40" s="23">
        <v>0.01</v>
      </c>
      <c r="I40" s="23">
        <v>0.01</v>
      </c>
      <c r="J40" s="23">
        <v>0.02</v>
      </c>
      <c r="K40" s="23">
        <v>0.01</v>
      </c>
      <c r="L40" s="23">
        <v>0.03</v>
      </c>
      <c r="M40" s="23">
        <v>0.03</v>
      </c>
      <c r="N40" s="23">
        <f>N43/11305*100</f>
        <v>7.0765148164528974E-2</v>
      </c>
      <c r="O40" s="23">
        <f>O43/11306*100</f>
        <v>0</v>
      </c>
      <c r="P40" s="23">
        <f>P43/11307*100</f>
        <v>0</v>
      </c>
      <c r="Q40" s="23">
        <f>Q43/11308*100</f>
        <v>0</v>
      </c>
    </row>
    <row r="41" spans="1:17" ht="169.5" customHeight="1" x14ac:dyDescent="0.2">
      <c r="A41" s="42" t="s">
        <v>60</v>
      </c>
      <c r="B41" s="42" t="s">
        <v>11</v>
      </c>
      <c r="C41" s="42"/>
      <c r="D41" s="42"/>
      <c r="E41" s="42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</row>
    <row r="42" spans="1:17" ht="120" customHeight="1" x14ac:dyDescent="0.2">
      <c r="A42" s="56" t="s">
        <v>50</v>
      </c>
      <c r="B42" s="56" t="s">
        <v>9</v>
      </c>
      <c r="C42" s="56" t="s">
        <v>46</v>
      </c>
      <c r="D42" s="42" t="s">
        <v>56</v>
      </c>
      <c r="E42" s="42" t="s">
        <v>14</v>
      </c>
      <c r="F42" s="48"/>
      <c r="G42" s="48">
        <v>4</v>
      </c>
      <c r="H42" s="48">
        <v>1</v>
      </c>
      <c r="I42" s="48">
        <v>1</v>
      </c>
      <c r="J42" s="48">
        <v>1</v>
      </c>
      <c r="K42" s="48">
        <v>1</v>
      </c>
      <c r="L42" s="48">
        <v>1</v>
      </c>
      <c r="M42" s="48">
        <v>1</v>
      </c>
      <c r="N42" s="48">
        <v>2</v>
      </c>
      <c r="O42" s="48" t="s">
        <v>158</v>
      </c>
      <c r="P42" s="48" t="s">
        <v>158</v>
      </c>
      <c r="Q42" s="48" t="s">
        <v>158</v>
      </c>
    </row>
    <row r="43" spans="1:17" ht="130.5" customHeight="1" x14ac:dyDescent="0.2">
      <c r="A43" s="56"/>
      <c r="B43" s="56"/>
      <c r="C43" s="56"/>
      <c r="D43" s="42" t="s">
        <v>30</v>
      </c>
      <c r="E43" s="42" t="s">
        <v>17</v>
      </c>
      <c r="F43" s="48"/>
      <c r="G43" s="22" t="s">
        <v>32</v>
      </c>
      <c r="H43" s="48">
        <v>1</v>
      </c>
      <c r="I43" s="48">
        <v>1</v>
      </c>
      <c r="J43" s="48">
        <v>3</v>
      </c>
      <c r="K43" s="48">
        <v>1</v>
      </c>
      <c r="L43" s="48">
        <v>4</v>
      </c>
      <c r="M43" s="48">
        <v>4</v>
      </c>
      <c r="N43" s="48">
        <v>8</v>
      </c>
      <c r="O43" s="48">
        <v>0</v>
      </c>
      <c r="P43" s="48">
        <v>0</v>
      </c>
      <c r="Q43" s="48">
        <v>0</v>
      </c>
    </row>
    <row r="44" spans="1:17" ht="149.25" customHeight="1" x14ac:dyDescent="0.2">
      <c r="A44" s="43" t="s">
        <v>5</v>
      </c>
      <c r="B44" s="43" t="s">
        <v>8</v>
      </c>
      <c r="C44" s="42" t="s">
        <v>13</v>
      </c>
      <c r="D44" s="42" t="s">
        <v>58</v>
      </c>
      <c r="E44" s="41" t="s">
        <v>0</v>
      </c>
      <c r="F44" s="48" t="s">
        <v>68</v>
      </c>
      <c r="G44" s="26">
        <v>7.0000000000000007E-2</v>
      </c>
      <c r="H44" s="26">
        <v>0.12</v>
      </c>
      <c r="I44" s="26">
        <v>0.12</v>
      </c>
      <c r="J44" s="26">
        <v>0.14000000000000001</v>
      </c>
      <c r="K44" s="26">
        <v>0.14000000000000001</v>
      </c>
      <c r="L44" s="26">
        <v>0.74</v>
      </c>
      <c r="M44" s="26">
        <v>0.17</v>
      </c>
      <c r="N44" s="26">
        <f>N47/11305*100</f>
        <v>0.13268465280849182</v>
      </c>
      <c r="O44" s="26">
        <f>O47/11306*100</f>
        <v>8.8448611356801696E-2</v>
      </c>
      <c r="P44" s="26">
        <f>P47/11307*100</f>
        <v>8.8440788891836916E-2</v>
      </c>
      <c r="Q44" s="26">
        <f>Q47/11308*100</f>
        <v>4.421648390519986E-2</v>
      </c>
    </row>
    <row r="45" spans="1:17" ht="140.25" customHeight="1" x14ac:dyDescent="0.2">
      <c r="A45" s="42" t="s">
        <v>51</v>
      </c>
      <c r="B45" s="42" t="s">
        <v>72</v>
      </c>
      <c r="C45" s="46"/>
      <c r="D45" s="42"/>
      <c r="E45" s="42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17" ht="152.25" customHeight="1" x14ac:dyDescent="0.2">
      <c r="A46" s="56" t="s">
        <v>52</v>
      </c>
      <c r="B46" s="56" t="s">
        <v>77</v>
      </c>
      <c r="C46" s="62" t="s">
        <v>20</v>
      </c>
      <c r="D46" s="42" t="s">
        <v>22</v>
      </c>
      <c r="E46" s="42" t="s">
        <v>14</v>
      </c>
      <c r="F46" s="48"/>
      <c r="G46" s="48">
        <v>3</v>
      </c>
      <c r="H46" s="48">
        <v>4</v>
      </c>
      <c r="I46" s="48">
        <v>4</v>
      </c>
      <c r="J46" s="48">
        <v>4</v>
      </c>
      <c r="K46" s="48">
        <v>3</v>
      </c>
      <c r="L46" s="48">
        <v>24</v>
      </c>
      <c r="M46" s="48">
        <v>4</v>
      </c>
      <c r="N46" s="48">
        <v>3</v>
      </c>
      <c r="O46" s="48">
        <v>2</v>
      </c>
      <c r="P46" s="48">
        <v>2</v>
      </c>
      <c r="Q46" s="48">
        <v>1</v>
      </c>
    </row>
    <row r="47" spans="1:17" ht="194.25" customHeight="1" x14ac:dyDescent="0.2">
      <c r="A47" s="56"/>
      <c r="B47" s="56"/>
      <c r="C47" s="62"/>
      <c r="D47" s="42" t="s">
        <v>57</v>
      </c>
      <c r="E47" s="42" t="s">
        <v>17</v>
      </c>
      <c r="F47" s="48"/>
      <c r="G47" s="48" t="s">
        <v>32</v>
      </c>
      <c r="H47" s="48">
        <v>16</v>
      </c>
      <c r="I47" s="48">
        <v>17</v>
      </c>
      <c r="J47" s="48">
        <v>19</v>
      </c>
      <c r="K47" s="48">
        <v>14</v>
      </c>
      <c r="L47" s="48">
        <v>87</v>
      </c>
      <c r="M47" s="48">
        <v>19</v>
      </c>
      <c r="N47" s="48">
        <v>15</v>
      </c>
      <c r="O47" s="48">
        <v>10</v>
      </c>
      <c r="P47" s="48">
        <v>10</v>
      </c>
      <c r="Q47" s="48">
        <v>5</v>
      </c>
    </row>
    <row r="48" spans="1:17" ht="96.75" customHeight="1" x14ac:dyDescent="0.2">
      <c r="A48" s="63" t="s">
        <v>94</v>
      </c>
      <c r="B48" s="63" t="s">
        <v>103</v>
      </c>
      <c r="C48" s="62" t="s">
        <v>13</v>
      </c>
      <c r="D48" s="46" t="s">
        <v>27</v>
      </c>
      <c r="E48" s="46" t="s">
        <v>0</v>
      </c>
      <c r="F48" s="48" t="s">
        <v>68</v>
      </c>
      <c r="G48" s="50">
        <v>100</v>
      </c>
      <c r="H48" s="50">
        <v>100</v>
      </c>
      <c r="I48" s="50">
        <v>100</v>
      </c>
      <c r="J48" s="50">
        <v>100</v>
      </c>
      <c r="K48" s="50">
        <v>100</v>
      </c>
      <c r="L48" s="50">
        <v>100</v>
      </c>
      <c r="M48" s="50">
        <v>100</v>
      </c>
      <c r="N48" s="50">
        <v>100</v>
      </c>
      <c r="O48" s="50">
        <v>100</v>
      </c>
      <c r="P48" s="50">
        <v>100</v>
      </c>
      <c r="Q48" s="50">
        <v>100</v>
      </c>
    </row>
    <row r="49" spans="1:17" ht="157.5" customHeight="1" x14ac:dyDescent="0.2">
      <c r="A49" s="63"/>
      <c r="B49" s="63"/>
      <c r="C49" s="62"/>
      <c r="D49" s="46" t="s">
        <v>59</v>
      </c>
      <c r="E49" s="41" t="s">
        <v>0</v>
      </c>
      <c r="F49" s="48" t="s">
        <v>68</v>
      </c>
      <c r="G49" s="47" t="s">
        <v>32</v>
      </c>
      <c r="H49" s="27">
        <f>H53/223200*100</f>
        <v>0.14726702508960574</v>
      </c>
      <c r="I49" s="27">
        <f>I53/224730.85*100</f>
        <v>0.12521645337077661</v>
      </c>
      <c r="J49" s="27">
        <f>J53/231407.25*100</f>
        <v>0.18564673319440081</v>
      </c>
      <c r="K49" s="27">
        <f>K53/227931.05*100</f>
        <v>0.17961572150876329</v>
      </c>
      <c r="L49" s="27">
        <f t="shared" ref="L49:M49" si="4">L53/227931.05*100</f>
        <v>0.19001360279786367</v>
      </c>
      <c r="M49" s="27">
        <f t="shared" si="4"/>
        <v>0.36146896177594057</v>
      </c>
      <c r="N49" s="27">
        <f>N53/188360.05*100</f>
        <v>2.123592555852475E-2</v>
      </c>
      <c r="O49" s="27">
        <f t="shared" ref="O49:Q49" si="5">O53/188360.05*100</f>
        <v>2.123592555852475E-2</v>
      </c>
      <c r="P49" s="27">
        <f t="shared" si="5"/>
        <v>2.7606703226082181E-2</v>
      </c>
      <c r="Q49" s="27">
        <f t="shared" si="5"/>
        <v>2.7606703226082181E-2</v>
      </c>
    </row>
    <row r="50" spans="1:17" ht="179.25" customHeight="1" x14ac:dyDescent="0.2">
      <c r="A50" s="46" t="s">
        <v>95</v>
      </c>
      <c r="B50" s="46" t="s">
        <v>10</v>
      </c>
      <c r="C50" s="46"/>
      <c r="D50" s="46" t="s">
        <v>31</v>
      </c>
      <c r="E50" s="46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</row>
    <row r="51" spans="1:17" ht="156" customHeight="1" x14ac:dyDescent="0.2">
      <c r="A51" s="46" t="s">
        <v>53</v>
      </c>
      <c r="B51" s="46" t="s">
        <v>70</v>
      </c>
      <c r="C51" s="46" t="s">
        <v>20</v>
      </c>
      <c r="D51" s="46" t="s">
        <v>29</v>
      </c>
      <c r="E51" s="46" t="s">
        <v>0</v>
      </c>
      <c r="F51" s="50"/>
      <c r="G51" s="50">
        <v>100</v>
      </c>
      <c r="H51" s="50">
        <v>100</v>
      </c>
      <c r="I51" s="50">
        <v>100</v>
      </c>
      <c r="J51" s="50">
        <v>100</v>
      </c>
      <c r="K51" s="50">
        <v>100</v>
      </c>
      <c r="L51" s="50">
        <v>100</v>
      </c>
      <c r="M51" s="50">
        <v>100</v>
      </c>
      <c r="N51" s="50">
        <v>100</v>
      </c>
      <c r="O51" s="50">
        <v>100</v>
      </c>
      <c r="P51" s="50">
        <v>100</v>
      </c>
      <c r="Q51" s="50">
        <v>100</v>
      </c>
    </row>
    <row r="52" spans="1:17" ht="108.75" customHeight="1" x14ac:dyDescent="0.2">
      <c r="A52" s="62" t="s">
        <v>96</v>
      </c>
      <c r="B52" s="62" t="s">
        <v>28</v>
      </c>
      <c r="C52" s="62" t="s">
        <v>55</v>
      </c>
      <c r="D52" s="46" t="s">
        <v>23</v>
      </c>
      <c r="E52" s="46" t="s">
        <v>0</v>
      </c>
      <c r="F52" s="50"/>
      <c r="G52" s="50">
        <v>100</v>
      </c>
      <c r="H52" s="50">
        <v>100</v>
      </c>
      <c r="I52" s="50">
        <v>100</v>
      </c>
      <c r="J52" s="50">
        <v>100</v>
      </c>
      <c r="K52" s="50">
        <v>100</v>
      </c>
      <c r="L52" s="50">
        <v>100</v>
      </c>
      <c r="M52" s="50">
        <v>100</v>
      </c>
      <c r="N52" s="50">
        <v>100</v>
      </c>
      <c r="O52" s="50">
        <v>100</v>
      </c>
      <c r="P52" s="50">
        <v>100</v>
      </c>
      <c r="Q52" s="50">
        <v>100</v>
      </c>
    </row>
    <row r="53" spans="1:17" ht="179.25" customHeight="1" x14ac:dyDescent="0.2">
      <c r="A53" s="62"/>
      <c r="B53" s="62"/>
      <c r="C53" s="62"/>
      <c r="D53" s="42" t="s">
        <v>34</v>
      </c>
      <c r="E53" s="41" t="s">
        <v>33</v>
      </c>
      <c r="F53" s="47"/>
      <c r="G53" s="47" t="s">
        <v>32</v>
      </c>
      <c r="H53" s="26">
        <v>328.7</v>
      </c>
      <c r="I53" s="26">
        <v>281.39999999999998</v>
      </c>
      <c r="J53" s="26">
        <v>429.6</v>
      </c>
      <c r="K53" s="26">
        <v>409.4</v>
      </c>
      <c r="L53" s="26">
        <v>433.1</v>
      </c>
      <c r="M53" s="26">
        <v>823.9</v>
      </c>
      <c r="N53" s="26">
        <v>40</v>
      </c>
      <c r="O53" s="26">
        <v>40</v>
      </c>
      <c r="P53" s="26">
        <v>52</v>
      </c>
      <c r="Q53" s="26">
        <v>52</v>
      </c>
    </row>
    <row r="54" spans="1:17" ht="408" customHeight="1" x14ac:dyDescent="0.2">
      <c r="A54" s="46" t="s">
        <v>97</v>
      </c>
      <c r="B54" s="46" t="s">
        <v>79</v>
      </c>
      <c r="C54" s="46" t="s">
        <v>20</v>
      </c>
      <c r="D54" s="46" t="s">
        <v>29</v>
      </c>
      <c r="E54" s="41" t="s">
        <v>0</v>
      </c>
      <c r="F54" s="47"/>
      <c r="G54" s="47" t="s">
        <v>32</v>
      </c>
      <c r="H54" s="47" t="s">
        <v>32</v>
      </c>
      <c r="I54" s="47" t="s">
        <v>32</v>
      </c>
      <c r="J54" s="47" t="s">
        <v>32</v>
      </c>
      <c r="K54" s="28">
        <v>100</v>
      </c>
      <c r="L54" s="28">
        <v>100</v>
      </c>
      <c r="M54" s="28">
        <v>100</v>
      </c>
      <c r="N54" s="28">
        <v>100</v>
      </c>
      <c r="O54" s="28">
        <v>100</v>
      </c>
      <c r="P54" s="28">
        <v>100</v>
      </c>
      <c r="Q54" s="28">
        <v>100</v>
      </c>
    </row>
    <row r="55" spans="1:17" ht="170.25" customHeight="1" x14ac:dyDescent="0.2">
      <c r="A55" s="46" t="s">
        <v>140</v>
      </c>
      <c r="B55" s="46" t="s">
        <v>142</v>
      </c>
      <c r="C55" s="46"/>
      <c r="D55" s="46" t="s">
        <v>31</v>
      </c>
      <c r="E55" s="46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</row>
    <row r="56" spans="1:17" ht="263.25" customHeight="1" x14ac:dyDescent="0.2">
      <c r="A56" s="46" t="s">
        <v>141</v>
      </c>
      <c r="B56" s="46" t="s">
        <v>143</v>
      </c>
      <c r="C56" s="46" t="s">
        <v>13</v>
      </c>
      <c r="D56" s="46" t="s">
        <v>144</v>
      </c>
      <c r="E56" s="46" t="s">
        <v>0</v>
      </c>
      <c r="F56" s="50"/>
      <c r="G56" s="48" t="s">
        <v>32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32</v>
      </c>
      <c r="N56" s="50">
        <v>100</v>
      </c>
      <c r="O56" s="50">
        <v>100</v>
      </c>
      <c r="P56" s="50">
        <v>100</v>
      </c>
      <c r="Q56" s="50">
        <v>100</v>
      </c>
    </row>
    <row r="57" spans="1:17" ht="255" customHeight="1" x14ac:dyDescent="0.2">
      <c r="A57" s="43" t="s">
        <v>98</v>
      </c>
      <c r="B57" s="43" t="s">
        <v>92</v>
      </c>
      <c r="C57" s="42" t="s">
        <v>13</v>
      </c>
      <c r="D57" s="42" t="s">
        <v>119</v>
      </c>
      <c r="E57" s="41" t="s">
        <v>0</v>
      </c>
      <c r="F57" s="48" t="s">
        <v>68</v>
      </c>
      <c r="G57" s="48" t="s">
        <v>32</v>
      </c>
      <c r="H57" s="48" t="s">
        <v>32</v>
      </c>
      <c r="I57" s="48" t="s">
        <v>32</v>
      </c>
      <c r="J57" s="48" t="s">
        <v>32</v>
      </c>
      <c r="K57" s="48" t="s">
        <v>32</v>
      </c>
      <c r="L57" s="26">
        <v>0.08</v>
      </c>
      <c r="M57" s="26">
        <v>0.23</v>
      </c>
      <c r="N57" s="26">
        <f>(N59+N63)/11305*100</f>
        <v>0.40689960194604158</v>
      </c>
      <c r="O57" s="26">
        <f>(O59+O63)/11306*100</f>
        <v>0.22112152839200422</v>
      </c>
      <c r="P57" s="26">
        <f>(P59+P63)/11308*100</f>
        <v>0.22108241952599927</v>
      </c>
      <c r="Q57" s="26">
        <f>(Q59+Q63)/11307*100</f>
        <v>0.18572565667285751</v>
      </c>
    </row>
    <row r="58" spans="1:17" ht="186.75" customHeight="1" x14ac:dyDescent="0.2">
      <c r="A58" s="42" t="s">
        <v>99</v>
      </c>
      <c r="B58" s="42" t="s">
        <v>93</v>
      </c>
      <c r="C58" s="46"/>
      <c r="D58" s="42"/>
      <c r="E58" s="42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</row>
    <row r="59" spans="1:17" ht="166.5" customHeight="1" x14ac:dyDescent="0.2">
      <c r="A59" s="58" t="s">
        <v>91</v>
      </c>
      <c r="B59" s="58" t="s">
        <v>104</v>
      </c>
      <c r="C59" s="60" t="s">
        <v>20</v>
      </c>
      <c r="D59" s="42" t="s">
        <v>118</v>
      </c>
      <c r="E59" s="42" t="s">
        <v>24</v>
      </c>
      <c r="F59" s="48"/>
      <c r="G59" s="48" t="s">
        <v>32</v>
      </c>
      <c r="H59" s="48" t="s">
        <v>32</v>
      </c>
      <c r="I59" s="48" t="s">
        <v>32</v>
      </c>
      <c r="J59" s="48" t="s">
        <v>32</v>
      </c>
      <c r="K59" s="48" t="s">
        <v>32</v>
      </c>
      <c r="L59" s="48">
        <v>2</v>
      </c>
      <c r="M59" s="48">
        <v>17</v>
      </c>
      <c r="N59" s="48">
        <v>26</v>
      </c>
      <c r="O59" s="48">
        <v>25</v>
      </c>
      <c r="P59" s="48">
        <v>25</v>
      </c>
      <c r="Q59" s="48">
        <v>21</v>
      </c>
    </row>
    <row r="60" spans="1:17" ht="255" customHeight="1" x14ac:dyDescent="0.2">
      <c r="A60" s="59"/>
      <c r="B60" s="59"/>
      <c r="C60" s="61"/>
      <c r="D60" s="42" t="s">
        <v>122</v>
      </c>
      <c r="E60" s="42" t="s">
        <v>17</v>
      </c>
      <c r="F60" s="48"/>
      <c r="G60" s="48" t="s">
        <v>32</v>
      </c>
      <c r="H60" s="48" t="s">
        <v>32</v>
      </c>
      <c r="I60" s="48" t="s">
        <v>32</v>
      </c>
      <c r="J60" s="48" t="s">
        <v>32</v>
      </c>
      <c r="K60" s="48" t="s">
        <v>32</v>
      </c>
      <c r="L60" s="48">
        <v>7</v>
      </c>
      <c r="M60" s="48">
        <v>10</v>
      </c>
      <c r="N60" s="48">
        <v>0</v>
      </c>
      <c r="O60" s="48">
        <v>0</v>
      </c>
      <c r="P60" s="48">
        <v>0</v>
      </c>
      <c r="Q60" s="48">
        <v>0</v>
      </c>
    </row>
    <row r="61" spans="1:17" ht="256.5" customHeight="1" x14ac:dyDescent="0.2">
      <c r="A61" s="42" t="s">
        <v>100</v>
      </c>
      <c r="B61" s="42" t="s">
        <v>105</v>
      </c>
      <c r="C61" s="46" t="s">
        <v>20</v>
      </c>
      <c r="D61" s="42" t="s">
        <v>101</v>
      </c>
      <c r="E61" s="42" t="s">
        <v>0</v>
      </c>
      <c r="F61" s="48"/>
      <c r="G61" s="48" t="s">
        <v>32</v>
      </c>
      <c r="H61" s="48" t="s">
        <v>32</v>
      </c>
      <c r="I61" s="48" t="s">
        <v>32</v>
      </c>
      <c r="J61" s="48" t="s">
        <v>32</v>
      </c>
      <c r="K61" s="48" t="s">
        <v>32</v>
      </c>
      <c r="L61" s="48">
        <v>100</v>
      </c>
      <c r="M61" s="48">
        <v>100</v>
      </c>
      <c r="N61" s="48">
        <v>100</v>
      </c>
      <c r="O61" s="48">
        <v>100</v>
      </c>
      <c r="P61" s="48">
        <v>100</v>
      </c>
      <c r="Q61" s="48">
        <v>100</v>
      </c>
    </row>
    <row r="62" spans="1:17" ht="282" customHeight="1" x14ac:dyDescent="0.2">
      <c r="A62" s="42" t="s">
        <v>106</v>
      </c>
      <c r="B62" s="42" t="s">
        <v>114</v>
      </c>
      <c r="C62" s="46" t="s">
        <v>113</v>
      </c>
      <c r="D62" s="42" t="s">
        <v>120</v>
      </c>
      <c r="E62" s="42" t="s">
        <v>121</v>
      </c>
      <c r="F62" s="48"/>
      <c r="G62" s="48" t="s">
        <v>32</v>
      </c>
      <c r="H62" s="48" t="s">
        <v>32</v>
      </c>
      <c r="I62" s="48" t="s">
        <v>32</v>
      </c>
      <c r="J62" s="48" t="s">
        <v>32</v>
      </c>
      <c r="K62" s="48" t="s">
        <v>32</v>
      </c>
      <c r="L62" s="48">
        <v>3</v>
      </c>
      <c r="M62" s="48">
        <v>7</v>
      </c>
      <c r="N62" s="48">
        <v>3</v>
      </c>
      <c r="O62" s="48">
        <v>2</v>
      </c>
      <c r="P62" s="48">
        <v>2</v>
      </c>
      <c r="Q62" s="48">
        <v>2</v>
      </c>
    </row>
    <row r="63" spans="1:17" ht="189" customHeight="1" x14ac:dyDescent="0.2">
      <c r="A63" s="58" t="s">
        <v>132</v>
      </c>
      <c r="B63" s="58" t="s">
        <v>133</v>
      </c>
      <c r="C63" s="60" t="s">
        <v>20</v>
      </c>
      <c r="D63" s="42" t="s">
        <v>134</v>
      </c>
      <c r="E63" s="42" t="s">
        <v>17</v>
      </c>
      <c r="F63" s="48"/>
      <c r="G63" s="48" t="s">
        <v>32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39" t="s">
        <v>162</v>
      </c>
      <c r="N63" s="48">
        <v>20</v>
      </c>
      <c r="O63" s="48">
        <v>0</v>
      </c>
      <c r="P63" s="48">
        <v>0</v>
      </c>
      <c r="Q63" s="48">
        <v>0</v>
      </c>
    </row>
    <row r="64" spans="1:17" ht="125.25" customHeight="1" x14ac:dyDescent="0.2">
      <c r="A64" s="59"/>
      <c r="B64" s="59"/>
      <c r="C64" s="61"/>
      <c r="D64" s="42" t="s">
        <v>164</v>
      </c>
      <c r="E64" s="42" t="s">
        <v>0</v>
      </c>
      <c r="F64" s="48"/>
      <c r="G64" s="48" t="s">
        <v>32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38" t="s">
        <v>163</v>
      </c>
      <c r="N64" s="48">
        <v>0</v>
      </c>
      <c r="O64" s="38" t="s">
        <v>163</v>
      </c>
      <c r="P64" s="48">
        <v>0</v>
      </c>
      <c r="Q64" s="48">
        <v>0</v>
      </c>
    </row>
    <row r="65" spans="1:17" ht="153" customHeight="1" x14ac:dyDescent="0.2">
      <c r="A65" s="65" t="s">
        <v>107</v>
      </c>
      <c r="B65" s="65" t="s">
        <v>108</v>
      </c>
      <c r="C65" s="42" t="s">
        <v>125</v>
      </c>
      <c r="D65" s="42" t="s">
        <v>123</v>
      </c>
      <c r="E65" s="42" t="s">
        <v>0</v>
      </c>
      <c r="F65" s="48" t="s">
        <v>68</v>
      </c>
      <c r="G65" s="23" t="s">
        <v>32</v>
      </c>
      <c r="H65" s="23" t="s">
        <v>32</v>
      </c>
      <c r="I65" s="23" t="s">
        <v>32</v>
      </c>
      <c r="J65" s="23" t="s">
        <v>32</v>
      </c>
      <c r="K65" s="23" t="s">
        <v>32</v>
      </c>
      <c r="L65" s="23">
        <f>L68/722*100</f>
        <v>3.6011080332409975</v>
      </c>
      <c r="M65" s="23">
        <f>M68/(722-L68)*100</f>
        <v>7.6149425287356323</v>
      </c>
      <c r="N65" s="23">
        <f>N68/(722-L68-M68)*100</f>
        <v>21.461897356143076</v>
      </c>
      <c r="O65" s="23">
        <f>O68/(722-L68-M68-N68)*100</f>
        <v>5.1485148514851486</v>
      </c>
      <c r="P65" s="23">
        <f>P68/(722-L68-M68-N68-O68)*100</f>
        <v>5.4279749478079333</v>
      </c>
      <c r="Q65" s="23">
        <v>0</v>
      </c>
    </row>
    <row r="66" spans="1:17" ht="153" customHeight="1" x14ac:dyDescent="0.2">
      <c r="A66" s="66"/>
      <c r="B66" s="66"/>
      <c r="C66" s="42" t="s">
        <v>20</v>
      </c>
      <c r="D66" s="42" t="s">
        <v>145</v>
      </c>
      <c r="E66" s="42" t="s">
        <v>0</v>
      </c>
      <c r="F66" s="48" t="s">
        <v>68</v>
      </c>
      <c r="G66" s="23" t="s">
        <v>32</v>
      </c>
      <c r="H66" s="23" t="s">
        <v>32</v>
      </c>
      <c r="I66" s="23" t="s">
        <v>32</v>
      </c>
      <c r="J66" s="23" t="s">
        <v>32</v>
      </c>
      <c r="K66" s="23" t="s">
        <v>32</v>
      </c>
      <c r="L66" s="23" t="s">
        <v>32</v>
      </c>
      <c r="M66" s="23" t="s">
        <v>32</v>
      </c>
      <c r="N66" s="23">
        <v>0.01</v>
      </c>
      <c r="O66" s="23">
        <v>0.01</v>
      </c>
      <c r="P66" s="23">
        <v>0.01</v>
      </c>
      <c r="Q66" s="23">
        <v>0.01</v>
      </c>
    </row>
    <row r="67" spans="1:17" ht="143.25" customHeight="1" x14ac:dyDescent="0.2">
      <c r="A67" s="42" t="s">
        <v>109</v>
      </c>
      <c r="B67" s="42" t="s">
        <v>110</v>
      </c>
      <c r="C67" s="42"/>
      <c r="D67" s="42"/>
      <c r="E67" s="42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</row>
    <row r="68" spans="1:17" ht="326.25" customHeight="1" x14ac:dyDescent="0.2">
      <c r="A68" s="42" t="s">
        <v>111</v>
      </c>
      <c r="B68" s="42" t="s">
        <v>112</v>
      </c>
      <c r="C68" s="46" t="s">
        <v>126</v>
      </c>
      <c r="D68" s="42" t="s">
        <v>124</v>
      </c>
      <c r="E68" s="42" t="s">
        <v>17</v>
      </c>
      <c r="F68" s="48"/>
      <c r="G68" s="23" t="s">
        <v>32</v>
      </c>
      <c r="H68" s="23" t="s">
        <v>32</v>
      </c>
      <c r="I68" s="23" t="s">
        <v>32</v>
      </c>
      <c r="J68" s="23" t="s">
        <v>32</v>
      </c>
      <c r="K68" s="23" t="s">
        <v>32</v>
      </c>
      <c r="L68" s="25">
        <v>26</v>
      </c>
      <c r="M68" s="48">
        <v>53</v>
      </c>
      <c r="N68" s="48">
        <v>138</v>
      </c>
      <c r="O68" s="48">
        <v>26</v>
      </c>
      <c r="P68" s="48">
        <v>26</v>
      </c>
      <c r="Q68" s="48">
        <v>0</v>
      </c>
    </row>
    <row r="69" spans="1:17" ht="207.75" customHeight="1" x14ac:dyDescent="0.2">
      <c r="A69" s="42" t="s">
        <v>135</v>
      </c>
      <c r="B69" s="42" t="s">
        <v>136</v>
      </c>
      <c r="C69" s="42"/>
      <c r="D69" s="42"/>
      <c r="E69" s="42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240" customHeight="1" x14ac:dyDescent="0.2">
      <c r="A70" s="42" t="s">
        <v>137</v>
      </c>
      <c r="B70" s="42" t="s">
        <v>138</v>
      </c>
      <c r="C70" s="46" t="s">
        <v>20</v>
      </c>
      <c r="D70" s="42" t="s">
        <v>139</v>
      </c>
      <c r="E70" s="42" t="s">
        <v>17</v>
      </c>
      <c r="F70" s="48"/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 t="s">
        <v>32</v>
      </c>
      <c r="M70" s="23" t="s">
        <v>32</v>
      </c>
      <c r="N70" s="48">
        <v>1</v>
      </c>
      <c r="O70" s="48">
        <v>1</v>
      </c>
      <c r="P70" s="48">
        <v>1</v>
      </c>
      <c r="Q70" s="48">
        <v>1</v>
      </c>
    </row>
    <row r="71" spans="1:17" ht="53.25" customHeight="1" x14ac:dyDescent="0.25">
      <c r="A71" s="68" t="s">
        <v>152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48.75" customHeight="1" x14ac:dyDescent="0.2">
      <c r="A72" s="67" t="s">
        <v>151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</row>
    <row r="73" spans="1:17" ht="35.25" customHeight="1" x14ac:dyDescent="0.2">
      <c r="A73" s="67" t="s">
        <v>153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</row>
    <row r="74" spans="1:17" ht="45.75" customHeight="1" x14ac:dyDescent="0.2">
      <c r="A74" s="67" t="s">
        <v>165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</row>
    <row r="75" spans="1:17" ht="32.25" customHeight="1" x14ac:dyDescent="0.2">
      <c r="A75" s="64" t="s">
        <v>166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</row>
    <row r="76" spans="1:17" ht="39.75" customHeight="1" x14ac:dyDescent="0.2">
      <c r="A76" s="64" t="s">
        <v>157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</row>
    <row r="77" spans="1:17" ht="55.5" customHeight="1" x14ac:dyDescent="0.2">
      <c r="A77" s="64" t="s">
        <v>174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</row>
    <row r="78" spans="1:17" ht="36" customHeight="1" x14ac:dyDescent="0.2">
      <c r="A78" s="64" t="s">
        <v>172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</row>
  </sheetData>
  <mergeCells count="64">
    <mergeCell ref="A78:Q78"/>
    <mergeCell ref="A52:A53"/>
    <mergeCell ref="B52:B53"/>
    <mergeCell ref="C52:C53"/>
    <mergeCell ref="A59:A60"/>
    <mergeCell ref="B59:B60"/>
    <mergeCell ref="C59:C60"/>
    <mergeCell ref="A65:A66"/>
    <mergeCell ref="B65:B66"/>
    <mergeCell ref="A72:Q72"/>
    <mergeCell ref="A71:Q71"/>
    <mergeCell ref="A73:Q73"/>
    <mergeCell ref="A74:Q74"/>
    <mergeCell ref="A75:Q75"/>
    <mergeCell ref="A76:Q76"/>
    <mergeCell ref="A77:Q77"/>
    <mergeCell ref="A63:A64"/>
    <mergeCell ref="B63:B64"/>
    <mergeCell ref="C63:C64"/>
    <mergeCell ref="A35:A39"/>
    <mergeCell ref="B35:B39"/>
    <mergeCell ref="C35:C39"/>
    <mergeCell ref="A42:A43"/>
    <mergeCell ref="B42:B43"/>
    <mergeCell ref="C42:C43"/>
    <mergeCell ref="A46:A47"/>
    <mergeCell ref="B46:B47"/>
    <mergeCell ref="C46:C47"/>
    <mergeCell ref="A48:A49"/>
    <mergeCell ref="B48:B49"/>
    <mergeCell ref="C48:C49"/>
    <mergeCell ref="A23:A29"/>
    <mergeCell ref="B23:B29"/>
    <mergeCell ref="C23:C29"/>
    <mergeCell ref="A30:A31"/>
    <mergeCell ref="B30:B31"/>
    <mergeCell ref="C30:C31"/>
    <mergeCell ref="H10:H13"/>
    <mergeCell ref="I10:I13"/>
    <mergeCell ref="J10:J13"/>
    <mergeCell ref="K10:K13"/>
    <mergeCell ref="L10:L13"/>
    <mergeCell ref="A19:A20"/>
    <mergeCell ref="B19:B20"/>
    <mergeCell ref="C19:C20"/>
    <mergeCell ref="A15:A18"/>
    <mergeCell ref="B15:B18"/>
    <mergeCell ref="C15:C18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P10:P13"/>
    <mergeCell ref="Q10:Q13"/>
    <mergeCell ref="G10:G13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5" fitToHeight="6" orientation="landscape" blackAndWhite="1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Алена Альбертовна</cp:lastModifiedBy>
  <cp:lastPrinted>2022-03-24T02:16:20Z</cp:lastPrinted>
  <dcterms:created xsi:type="dcterms:W3CDTF">1996-10-08T23:32:33Z</dcterms:created>
  <dcterms:modified xsi:type="dcterms:W3CDTF">2022-03-29T02:11:39Z</dcterms:modified>
</cp:coreProperties>
</file>