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90" yWindow="405" windowWidth="16155" windowHeight="15270"/>
  </bookViews>
  <sheets>
    <sheet name="ФБ,ОБ,ГБ,ВНБ" sheetId="2" r:id="rId1"/>
  </sheets>
  <definedNames>
    <definedName name="_xlnm.Print_Area" localSheetId="0">'ФБ,ОБ,ГБ,ВНБ'!$A$1:$P$250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5" i="2" l="1"/>
  <c r="P17" i="2" l="1"/>
  <c r="O17" i="2"/>
  <c r="P15" i="2"/>
  <c r="O15" i="2"/>
  <c r="N15" i="2"/>
  <c r="N18" i="2"/>
  <c r="N16" i="2"/>
  <c r="N99" i="2"/>
  <c r="N109" i="2"/>
  <c r="N107" i="2"/>
  <c r="N100" i="2" s="1"/>
  <c r="N178" i="2" l="1"/>
  <c r="D181" i="2"/>
  <c r="D182" i="2"/>
  <c r="D183" i="2"/>
  <c r="D184" i="2"/>
  <c r="D180" i="2"/>
  <c r="N33" i="2" l="1"/>
  <c r="N108" i="2" l="1"/>
  <c r="O108" i="2"/>
  <c r="P108" i="2"/>
  <c r="M108" i="2"/>
  <c r="N106" i="2"/>
  <c r="O106" i="2"/>
  <c r="O104" i="2" s="1"/>
  <c r="P106" i="2"/>
  <c r="M106" i="2"/>
  <c r="M99" i="2" s="1"/>
  <c r="M104" i="2"/>
  <c r="O38" i="2"/>
  <c r="N104" i="2" l="1"/>
  <c r="P104" i="2"/>
  <c r="M30" i="2"/>
  <c r="M64" i="2"/>
  <c r="M74" i="2" l="1"/>
  <c r="N105" i="2" l="1"/>
  <c r="D216" i="2" l="1"/>
  <c r="D217" i="2"/>
  <c r="D218" i="2"/>
  <c r="D219" i="2"/>
  <c r="D214" i="2"/>
  <c r="M215" i="2"/>
  <c r="D215" i="2" s="1"/>
  <c r="M43" i="2" l="1"/>
  <c r="M33" i="2" l="1"/>
  <c r="D77" i="2" l="1"/>
  <c r="O43" i="2"/>
  <c r="N43" i="2"/>
  <c r="D226" i="2"/>
  <c r="D227" i="2"/>
  <c r="D228" i="2"/>
  <c r="D229" i="2"/>
  <c r="D224" i="2"/>
  <c r="D221" i="2"/>
  <c r="D222" i="2"/>
  <c r="D223" i="2"/>
  <c r="D211" i="2"/>
  <c r="D212" i="2"/>
  <c r="D213" i="2"/>
  <c r="D206" i="2"/>
  <c r="D207" i="2"/>
  <c r="D208" i="2"/>
  <c r="D209" i="2"/>
  <c r="D201" i="2"/>
  <c r="D202" i="2"/>
  <c r="D203" i="2"/>
  <c r="D204" i="2"/>
  <c r="D198" i="2"/>
  <c r="D196" i="2"/>
  <c r="D197" i="2"/>
  <c r="D199" i="2"/>
  <c r="D194" i="2"/>
  <c r="D186" i="2"/>
  <c r="D187" i="2"/>
  <c r="D188" i="2"/>
  <c r="D189" i="2"/>
  <c r="D191" i="2"/>
  <c r="D192" i="2"/>
  <c r="D193" i="2"/>
  <c r="D179" i="2"/>
  <c r="D176" i="2"/>
  <c r="D169" i="2"/>
  <c r="D170" i="2"/>
  <c r="D171" i="2"/>
  <c r="D172" i="2"/>
  <c r="D174" i="2"/>
  <c r="D175" i="2"/>
  <c r="D177" i="2"/>
  <c r="D166" i="2"/>
  <c r="D159" i="2"/>
  <c r="D160" i="2"/>
  <c r="D161" i="2"/>
  <c r="D162" i="2"/>
  <c r="D164" i="2"/>
  <c r="D167" i="2"/>
  <c r="D152" i="2"/>
  <c r="D153" i="2"/>
  <c r="D154" i="2"/>
  <c r="D155" i="2"/>
  <c r="D156" i="2"/>
  <c r="D157" i="2"/>
  <c r="D142" i="2"/>
  <c r="D143" i="2"/>
  <c r="D144" i="2"/>
  <c r="D145" i="2"/>
  <c r="D147" i="2"/>
  <c r="D148" i="2"/>
  <c r="D149" i="2"/>
  <c r="D150" i="2"/>
  <c r="D139" i="2"/>
  <c r="D127" i="2"/>
  <c r="D128" i="2"/>
  <c r="D129" i="2"/>
  <c r="D130" i="2"/>
  <c r="D132" i="2"/>
  <c r="D133" i="2"/>
  <c r="D134" i="2"/>
  <c r="D135" i="2"/>
  <c r="D137" i="2"/>
  <c r="D138" i="2"/>
  <c r="D140" i="2"/>
  <c r="D124" i="2"/>
  <c r="D120" i="2"/>
  <c r="D117" i="2"/>
  <c r="D112" i="2"/>
  <c r="D113" i="2"/>
  <c r="D114" i="2"/>
  <c r="D115" i="2"/>
  <c r="D118" i="2"/>
  <c r="D119" i="2"/>
  <c r="D122" i="2"/>
  <c r="D123" i="2"/>
  <c r="D125" i="2"/>
  <c r="D243" i="2"/>
  <c r="D244" i="2"/>
  <c r="D245" i="2"/>
  <c r="D246" i="2"/>
  <c r="D247" i="2"/>
  <c r="D92" i="2"/>
  <c r="D93" i="2"/>
  <c r="D94" i="2"/>
  <c r="D95" i="2"/>
  <c r="D96" i="2"/>
  <c r="D75" i="2"/>
  <c r="D76" i="2"/>
  <c r="D78" i="2"/>
  <c r="D72" i="2"/>
  <c r="D67" i="2"/>
  <c r="D65" i="2"/>
  <c r="D66" i="2"/>
  <c r="D68" i="2"/>
  <c r="D70" i="2"/>
  <c r="D71" i="2"/>
  <c r="D73" i="2"/>
  <c r="D53" i="2"/>
  <c r="D52" i="2"/>
  <c r="D51" i="2"/>
  <c r="D50" i="2"/>
  <c r="D44" i="2"/>
  <c r="D45" i="2"/>
  <c r="D46" i="2"/>
  <c r="D47" i="2"/>
  <c r="D48" i="2"/>
  <c r="D42" i="2"/>
  <c r="D39" i="2"/>
  <c r="D40" i="2"/>
  <c r="D41" i="2"/>
  <c r="D35" i="2"/>
  <c r="D36" i="2"/>
  <c r="D37" i="2"/>
  <c r="D34" i="2"/>
  <c r="N30" i="2" l="1"/>
  <c r="P210" i="2"/>
  <c r="P195" i="2"/>
  <c r="P190" i="2"/>
  <c r="P178" i="2"/>
  <c r="P151" i="2"/>
  <c r="N225" i="2" l="1"/>
  <c r="O225" i="2"/>
  <c r="P225" i="2"/>
  <c r="O200" i="2"/>
  <c r="P200" i="2"/>
  <c r="N200" i="2"/>
  <c r="P220" i="2" l="1"/>
  <c r="N205" i="2"/>
  <c r="O205" i="2"/>
  <c r="P205" i="2"/>
  <c r="M205" i="2"/>
  <c r="O185" i="2"/>
  <c r="P185" i="2"/>
  <c r="N185" i="2"/>
  <c r="P173" i="2"/>
  <c r="O173" i="2"/>
  <c r="P168" i="2"/>
  <c r="P158" i="2"/>
  <c r="O158" i="2"/>
  <c r="O146" i="2"/>
  <c r="P146" i="2"/>
  <c r="N146" i="2"/>
  <c r="M141" i="2"/>
  <c r="N141" i="2"/>
  <c r="O141" i="2"/>
  <c r="P141" i="2"/>
  <c r="L141" i="2"/>
  <c r="P136" i="2"/>
  <c r="P131" i="2"/>
  <c r="P126" i="2"/>
  <c r="P121" i="2"/>
  <c r="P116" i="2"/>
  <c r="P111" i="2"/>
  <c r="O163" i="2"/>
  <c r="P163" i="2"/>
  <c r="P238" i="2" l="1"/>
  <c r="P232" i="2" s="1"/>
  <c r="P237" i="2"/>
  <c r="P231" i="2" s="1"/>
  <c r="P239" i="2"/>
  <c r="P233" i="2" s="1"/>
  <c r="O239" i="2"/>
  <c r="N239" i="2"/>
  <c r="P240" i="2"/>
  <c r="P234" i="2" s="1"/>
  <c r="P241" i="2"/>
  <c r="P235" i="2" s="1"/>
  <c r="O242" i="2"/>
  <c r="O236" i="2" s="1"/>
  <c r="P242" i="2"/>
  <c r="P236" i="2" s="1"/>
  <c r="P230" i="2" s="1"/>
  <c r="O110" i="2"/>
  <c r="O103" i="2" s="1"/>
  <c r="P110" i="2"/>
  <c r="P103" i="2" s="1"/>
  <c r="O109" i="2"/>
  <c r="O102" i="2" s="1"/>
  <c r="O18" i="2" s="1"/>
  <c r="P109" i="2"/>
  <c r="O101" i="2"/>
  <c r="P101" i="2"/>
  <c r="O107" i="2"/>
  <c r="O100" i="2" s="1"/>
  <c r="O16" i="2" s="1"/>
  <c r="P107" i="2"/>
  <c r="P100" i="2" s="1"/>
  <c r="P16" i="2" s="1"/>
  <c r="O99" i="2"/>
  <c r="O105" i="2"/>
  <c r="O98" i="2" s="1"/>
  <c r="P105" i="2"/>
  <c r="P98" i="2" s="1"/>
  <c r="P102" i="2"/>
  <c r="P18" i="2" s="1"/>
  <c r="O91" i="2"/>
  <c r="P91" i="2"/>
  <c r="O90" i="2"/>
  <c r="P90" i="2"/>
  <c r="P84" i="2" s="1"/>
  <c r="O89" i="2"/>
  <c r="O83" i="2" s="1"/>
  <c r="P89" i="2"/>
  <c r="P83" i="2" s="1"/>
  <c r="O88" i="2"/>
  <c r="O82" i="2" s="1"/>
  <c r="P88" i="2"/>
  <c r="P82" i="2" s="1"/>
  <c r="O87" i="2"/>
  <c r="P87" i="2"/>
  <c r="P81" i="2" s="1"/>
  <c r="O86" i="2"/>
  <c r="P86" i="2"/>
  <c r="P49" i="2"/>
  <c r="P33" i="2"/>
  <c r="P38" i="2"/>
  <c r="P43" i="2"/>
  <c r="P74" i="2"/>
  <c r="P64" i="2"/>
  <c r="O97" i="2" l="1"/>
  <c r="P85" i="2"/>
  <c r="P99" i="2"/>
  <c r="P97" i="2" s="1"/>
  <c r="P80" i="2"/>
  <c r="P79" i="2" s="1"/>
  <c r="O85" i="2"/>
  <c r="P69" i="2"/>
  <c r="P63" i="2"/>
  <c r="P58" i="2" s="1"/>
  <c r="P62" i="2"/>
  <c r="P57" i="2" s="1"/>
  <c r="P61" i="2"/>
  <c r="P56" i="2" s="1"/>
  <c r="P60" i="2"/>
  <c r="P55" i="2" s="1"/>
  <c r="P32" i="2"/>
  <c r="P26" i="2" s="1"/>
  <c r="P21" i="2" s="1"/>
  <c r="P31" i="2"/>
  <c r="P25" i="2" s="1"/>
  <c r="P19" i="2" s="1"/>
  <c r="P30" i="2"/>
  <c r="P24" i="2" s="1"/>
  <c r="P29" i="2"/>
  <c r="P23" i="2" s="1"/>
  <c r="P28" i="2"/>
  <c r="P59" i="2" l="1"/>
  <c r="P20" i="2"/>
  <c r="P54" i="2"/>
  <c r="P27" i="2"/>
  <c r="P22" i="2"/>
  <c r="P14" i="2" s="1"/>
  <c r="P13" i="2" l="1"/>
  <c r="M107" i="2"/>
  <c r="M100" i="2" s="1"/>
  <c r="M16" i="2" s="1"/>
  <c r="M225" i="2" l="1"/>
  <c r="L225" i="2"/>
  <c r="K225" i="2"/>
  <c r="J225" i="2"/>
  <c r="I225" i="2"/>
  <c r="H225" i="2"/>
  <c r="G225" i="2"/>
  <c r="F225" i="2"/>
  <c r="E225" i="2"/>
  <c r="D225" i="2" l="1"/>
  <c r="O220" i="2"/>
  <c r="N220" i="2"/>
  <c r="M220" i="2"/>
  <c r="L220" i="2"/>
  <c r="K220" i="2"/>
  <c r="J220" i="2"/>
  <c r="I220" i="2"/>
  <c r="H220" i="2"/>
  <c r="G220" i="2"/>
  <c r="F220" i="2"/>
  <c r="E220" i="2"/>
  <c r="D220" i="2" l="1"/>
  <c r="M101" i="2"/>
  <c r="M210" i="2"/>
  <c r="M105" i="2" l="1"/>
  <c r="M109" i="2"/>
  <c r="M102" i="2" s="1"/>
  <c r="M18" i="2" s="1"/>
  <c r="O210" i="2" l="1"/>
  <c r="L210" i="2"/>
  <c r="I210" i="2"/>
  <c r="H210" i="2"/>
  <c r="G210" i="2"/>
  <c r="F210" i="2"/>
  <c r="E210" i="2"/>
  <c r="D210" i="2" l="1"/>
  <c r="M29" i="2" l="1"/>
  <c r="M23" i="2" s="1"/>
  <c r="M24" i="2" l="1"/>
  <c r="N151" i="2" l="1"/>
  <c r="O151" i="2"/>
  <c r="M151" i="2"/>
  <c r="L205" i="2" l="1"/>
  <c r="I205" i="2"/>
  <c r="H205" i="2"/>
  <c r="G205" i="2"/>
  <c r="F205" i="2"/>
  <c r="E205" i="2"/>
  <c r="D205" i="2" l="1"/>
  <c r="M178" i="2"/>
  <c r="L151" i="2" l="1"/>
  <c r="L91" i="2" l="1"/>
  <c r="L43" i="2" l="1"/>
  <c r="L105" i="2" l="1"/>
  <c r="K108" i="2"/>
  <c r="L108" i="2"/>
  <c r="L101" i="2" s="1"/>
  <c r="M163" i="2"/>
  <c r="N163" i="2"/>
  <c r="M168" i="2"/>
  <c r="N168" i="2"/>
  <c r="O168" i="2"/>
  <c r="L168" i="2"/>
  <c r="M173" i="2"/>
  <c r="N173" i="2"/>
  <c r="L173" i="2"/>
  <c r="O178" i="2"/>
  <c r="L178" i="2"/>
  <c r="M200" i="2"/>
  <c r="L200" i="2"/>
  <c r="M190" i="2"/>
  <c r="N190" i="2"/>
  <c r="O190" i="2"/>
  <c r="M195" i="2"/>
  <c r="N195" i="2"/>
  <c r="O195" i="2"/>
  <c r="L195" i="2"/>
  <c r="L190" i="2"/>
  <c r="L30" i="2" l="1"/>
  <c r="L24" i="2" s="1"/>
  <c r="N101" i="2" l="1"/>
  <c r="N97" i="2" l="1"/>
  <c r="I200" i="2"/>
  <c r="H200" i="2"/>
  <c r="G200" i="2"/>
  <c r="F200" i="2"/>
  <c r="E200" i="2"/>
  <c r="D200" i="2" l="1"/>
  <c r="L107" i="2"/>
  <c r="L100" i="2" l="1"/>
  <c r="D107" i="2"/>
  <c r="L16" i="2" l="1"/>
  <c r="D16" i="2" s="1"/>
  <c r="D100" i="2"/>
  <c r="M98" i="2"/>
  <c r="M97" i="2" s="1"/>
  <c r="I195" i="2" l="1"/>
  <c r="H195" i="2"/>
  <c r="G195" i="2"/>
  <c r="F195" i="2"/>
  <c r="E195" i="2"/>
  <c r="D195" i="2" l="1"/>
  <c r="O49" i="2"/>
  <c r="O33" i="2"/>
  <c r="L165" i="2" l="1"/>
  <c r="D165" i="2" s="1"/>
  <c r="L163" i="2" l="1"/>
  <c r="L106" i="2"/>
  <c r="L104" i="2" s="1"/>
  <c r="L99" i="2" l="1"/>
  <c r="L74" i="2" l="1"/>
  <c r="L109" i="2" l="1"/>
  <c r="N102" i="2"/>
  <c r="I190" i="2"/>
  <c r="H190" i="2"/>
  <c r="G190" i="2"/>
  <c r="F190" i="2"/>
  <c r="E190" i="2"/>
  <c r="D190" i="2" l="1"/>
  <c r="L242" i="2"/>
  <c r="L185" i="2" l="1"/>
  <c r="M185" i="2"/>
  <c r="I185" i="2"/>
  <c r="H185" i="2"/>
  <c r="G185" i="2"/>
  <c r="F185" i="2"/>
  <c r="E185" i="2"/>
  <c r="D185" i="2" l="1"/>
  <c r="K151" i="2"/>
  <c r="L102" i="2" l="1"/>
  <c r="L18" i="2" s="1"/>
  <c r="K18" i="2" l="1"/>
  <c r="D18" i="2" s="1"/>
  <c r="K102" i="2" l="1"/>
  <c r="D102" i="2" s="1"/>
  <c r="L98" i="2" l="1"/>
  <c r="L97" i="2" s="1"/>
  <c r="I178" i="2"/>
  <c r="H178" i="2"/>
  <c r="G178" i="2"/>
  <c r="F178" i="2"/>
  <c r="E178" i="2"/>
  <c r="D178" i="2" l="1"/>
  <c r="K109" i="2"/>
  <c r="D109" i="2" s="1"/>
  <c r="K64" i="2" l="1"/>
  <c r="K49" i="2"/>
  <c r="K43" i="2" l="1"/>
  <c r="K33" i="2"/>
  <c r="K30" i="2" l="1"/>
  <c r="K24" i="2" s="1"/>
  <c r="K173" i="2" l="1"/>
  <c r="O29" i="2" l="1"/>
  <c r="O23" i="2" s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7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D108" i="2" s="1"/>
  <c r="E105" i="2"/>
  <c r="F105" i="2"/>
  <c r="G105" i="2"/>
  <c r="H105" i="2"/>
  <c r="I105" i="2"/>
  <c r="J105" i="2"/>
  <c r="K105" i="2"/>
  <c r="D106" i="2" l="1"/>
  <c r="D29" i="2"/>
  <c r="D28" i="2"/>
  <c r="D30" i="2"/>
  <c r="D105" i="2"/>
  <c r="N38" i="2"/>
  <c r="F33" i="2" l="1"/>
  <c r="G33" i="2"/>
  <c r="H33" i="2"/>
  <c r="I33" i="2"/>
  <c r="J33" i="2"/>
  <c r="E33" i="2"/>
  <c r="J43" i="2" l="1"/>
  <c r="K38" i="2" l="1"/>
  <c r="L33" i="2"/>
  <c r="D33" i="2" l="1"/>
  <c r="I173" i="2"/>
  <c r="H173" i="2"/>
  <c r="G173" i="2"/>
  <c r="F173" i="2"/>
  <c r="E173" i="2"/>
  <c r="D173" i="2" l="1"/>
  <c r="F168" i="2"/>
  <c r="G168" i="2"/>
  <c r="H168" i="2"/>
  <c r="I168" i="2"/>
  <c r="J168" i="2"/>
  <c r="K168" i="2"/>
  <c r="E168" i="2"/>
  <c r="D168" i="2" l="1"/>
  <c r="K163" i="2"/>
  <c r="J163" i="2"/>
  <c r="I163" i="2"/>
  <c r="H163" i="2"/>
  <c r="G163" i="2"/>
  <c r="F163" i="2"/>
  <c r="E163" i="2"/>
  <c r="D163" i="2" s="1"/>
  <c r="N158" i="2"/>
  <c r="M158" i="2"/>
  <c r="L158" i="2"/>
  <c r="K158" i="2"/>
  <c r="J158" i="2"/>
  <c r="I158" i="2"/>
  <c r="H158" i="2"/>
  <c r="G158" i="2"/>
  <c r="F158" i="2"/>
  <c r="E158" i="2"/>
  <c r="D158" i="2" l="1"/>
  <c r="E151" i="2"/>
  <c r="F151" i="2"/>
  <c r="G151" i="2"/>
  <c r="H151" i="2"/>
  <c r="I151" i="2"/>
  <c r="J151" i="2"/>
  <c r="D151" i="2" l="1"/>
  <c r="I242" i="2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E99" i="2"/>
  <c r="E110" i="2"/>
  <c r="E98" i="2"/>
  <c r="D110" i="2" l="1"/>
  <c r="D99" i="2"/>
  <c r="D101" i="2"/>
  <c r="D98" i="2"/>
  <c r="E103" i="2"/>
  <c r="M103" i="2"/>
  <c r="L103" i="2"/>
  <c r="K103" i="2"/>
  <c r="K97" i="2" s="1"/>
  <c r="E97" i="2" l="1"/>
  <c r="D103" i="2"/>
  <c r="E31" i="2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L38" i="2"/>
  <c r="M38" i="2"/>
  <c r="F43" i="2"/>
  <c r="G43" i="2"/>
  <c r="H43" i="2"/>
  <c r="I43" i="2"/>
  <c r="E43" i="2"/>
  <c r="F49" i="2"/>
  <c r="E49" i="2"/>
  <c r="G49" i="2"/>
  <c r="H49" i="2"/>
  <c r="I49" i="2"/>
  <c r="J49" i="2"/>
  <c r="L49" i="2"/>
  <c r="M49" i="2"/>
  <c r="N49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F60" i="2"/>
  <c r="F55" i="2" s="1"/>
  <c r="E60" i="2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L89" i="2"/>
  <c r="L83" i="2" s="1"/>
  <c r="J88" i="2"/>
  <c r="J82" i="2" s="1"/>
  <c r="E86" i="2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84" i="2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N88" i="2"/>
  <c r="N82" i="2" s="1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1" i="2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0" i="2"/>
  <c r="E87" i="2"/>
  <c r="E88" i="2"/>
  <c r="E82" i="2" s="1"/>
  <c r="E89" i="2"/>
  <c r="F91" i="2"/>
  <c r="G91" i="2"/>
  <c r="H91" i="2"/>
  <c r="I91" i="2"/>
  <c r="J91" i="2"/>
  <c r="K91" i="2"/>
  <c r="M91" i="2"/>
  <c r="N91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E141" i="2"/>
  <c r="G146" i="2"/>
  <c r="F146" i="2"/>
  <c r="H146" i="2"/>
  <c r="I146" i="2"/>
  <c r="J146" i="2"/>
  <c r="K146" i="2"/>
  <c r="L146" i="2"/>
  <c r="M146" i="2"/>
  <c r="E146" i="2"/>
  <c r="E242" i="2"/>
  <c r="E236" i="2" s="1"/>
  <c r="E230" i="2" s="1"/>
  <c r="O238" i="2"/>
  <c r="O232" i="2" s="1"/>
  <c r="O237" i="2"/>
  <c r="O231" i="2" s="1"/>
  <c r="O233" i="2"/>
  <c r="O240" i="2"/>
  <c r="O234" i="2" s="1"/>
  <c r="O241" i="2"/>
  <c r="O235" i="2" s="1"/>
  <c r="N237" i="2"/>
  <c r="N231" i="2" s="1"/>
  <c r="N238" i="2"/>
  <c r="N232" i="2" s="1"/>
  <c r="N233" i="2"/>
  <c r="N240" i="2"/>
  <c r="N234" i="2" s="1"/>
  <c r="N241" i="2"/>
  <c r="N235" i="2" s="1"/>
  <c r="M237" i="2"/>
  <c r="M231" i="2" s="1"/>
  <c r="M238" i="2"/>
  <c r="M232" i="2" s="1"/>
  <c r="M239" i="2"/>
  <c r="M240" i="2"/>
  <c r="M234" i="2" s="1"/>
  <c r="M241" i="2"/>
  <c r="M235" i="2" s="1"/>
  <c r="L231" i="2"/>
  <c r="L238" i="2"/>
  <c r="L232" i="2" s="1"/>
  <c r="L239" i="2"/>
  <c r="L233" i="2" s="1"/>
  <c r="L240" i="2"/>
  <c r="L234" i="2" s="1"/>
  <c r="L241" i="2"/>
  <c r="L235" i="2" s="1"/>
  <c r="K237" i="2"/>
  <c r="K231" i="2" s="1"/>
  <c r="K238" i="2"/>
  <c r="K232" i="2" s="1"/>
  <c r="K239" i="2"/>
  <c r="K233" i="2" s="1"/>
  <c r="K240" i="2"/>
  <c r="K234" i="2" s="1"/>
  <c r="K241" i="2"/>
  <c r="K235" i="2" s="1"/>
  <c r="J237" i="2"/>
  <c r="J231" i="2" s="1"/>
  <c r="J238" i="2"/>
  <c r="J232" i="2" s="1"/>
  <c r="J239" i="2"/>
  <c r="J233" i="2" s="1"/>
  <c r="J240" i="2"/>
  <c r="J234" i="2" s="1"/>
  <c r="J241" i="2"/>
  <c r="J235" i="2" s="1"/>
  <c r="I237" i="2"/>
  <c r="I231" i="2" s="1"/>
  <c r="I238" i="2"/>
  <c r="I232" i="2" s="1"/>
  <c r="I239" i="2"/>
  <c r="I233" i="2" s="1"/>
  <c r="I240" i="2"/>
  <c r="I234" i="2" s="1"/>
  <c r="I241" i="2"/>
  <c r="I235" i="2" s="1"/>
  <c r="H237" i="2"/>
  <c r="H231" i="2" s="1"/>
  <c r="H238" i="2"/>
  <c r="H232" i="2" s="1"/>
  <c r="H239" i="2"/>
  <c r="H233" i="2" s="1"/>
  <c r="H240" i="2"/>
  <c r="H234" i="2" s="1"/>
  <c r="H241" i="2"/>
  <c r="H235" i="2" s="1"/>
  <c r="G237" i="2"/>
  <c r="G231" i="2" s="1"/>
  <c r="G238" i="2"/>
  <c r="G232" i="2" s="1"/>
  <c r="G239" i="2"/>
  <c r="G233" i="2" s="1"/>
  <c r="G240" i="2"/>
  <c r="G234" i="2" s="1"/>
  <c r="G241" i="2"/>
  <c r="G235" i="2" s="1"/>
  <c r="F237" i="2"/>
  <c r="F231" i="2" s="1"/>
  <c r="F238" i="2"/>
  <c r="F232" i="2" s="1"/>
  <c r="F239" i="2"/>
  <c r="F233" i="2" s="1"/>
  <c r="F240" i="2"/>
  <c r="F234" i="2" s="1"/>
  <c r="F241" i="2"/>
  <c r="F235" i="2" s="1"/>
  <c r="E237" i="2"/>
  <c r="E238" i="2"/>
  <c r="E239" i="2"/>
  <c r="E233" i="2" s="1"/>
  <c r="E240" i="2"/>
  <c r="E241" i="2"/>
  <c r="F242" i="2"/>
  <c r="G242" i="2"/>
  <c r="G236" i="2" s="1"/>
  <c r="G230" i="2" s="1"/>
  <c r="H242" i="2"/>
  <c r="H236" i="2" s="1"/>
  <c r="H230" i="2" s="1"/>
  <c r="I236" i="2"/>
  <c r="I230" i="2" s="1"/>
  <c r="J242" i="2"/>
  <c r="J236" i="2" s="1"/>
  <c r="J230" i="2" s="1"/>
  <c r="K242" i="2"/>
  <c r="K236" i="2" s="1"/>
  <c r="K230" i="2" s="1"/>
  <c r="L236" i="2"/>
  <c r="L230" i="2" s="1"/>
  <c r="M242" i="2"/>
  <c r="N242" i="2"/>
  <c r="N236" i="2" s="1"/>
  <c r="N230" i="2" s="1"/>
  <c r="O230" i="2"/>
  <c r="N17" i="2" l="1"/>
  <c r="N13" i="2" s="1"/>
  <c r="D69" i="2"/>
  <c r="D141" i="2"/>
  <c r="D121" i="2"/>
  <c r="D38" i="2"/>
  <c r="E25" i="2"/>
  <c r="D31" i="2"/>
  <c r="D126" i="2"/>
  <c r="E83" i="2"/>
  <c r="D83" i="2" s="1"/>
  <c r="D89" i="2"/>
  <c r="D63" i="2"/>
  <c r="E56" i="2"/>
  <c r="D61" i="2"/>
  <c r="E26" i="2"/>
  <c r="D32" i="2"/>
  <c r="D49" i="2"/>
  <c r="D111" i="2"/>
  <c r="D91" i="2"/>
  <c r="E84" i="2"/>
  <c r="D84" i="2" s="1"/>
  <c r="D90" i="2"/>
  <c r="D43" i="2"/>
  <c r="E234" i="2"/>
  <c r="D234" i="2" s="1"/>
  <c r="D240" i="2"/>
  <c r="E232" i="2"/>
  <c r="D232" i="2" s="1"/>
  <c r="D238" i="2"/>
  <c r="E235" i="2"/>
  <c r="D235" i="2" s="1"/>
  <c r="D241" i="2"/>
  <c r="E231" i="2"/>
  <c r="D231" i="2" s="1"/>
  <c r="D237" i="2"/>
  <c r="D146" i="2"/>
  <c r="D136" i="2"/>
  <c r="D131" i="2"/>
  <c r="D116" i="2"/>
  <c r="D87" i="2"/>
  <c r="E80" i="2"/>
  <c r="D80" i="2" s="1"/>
  <c r="D86" i="2"/>
  <c r="D74" i="2"/>
  <c r="D64" i="2"/>
  <c r="E55" i="2"/>
  <c r="D55" i="2" s="1"/>
  <c r="D60" i="2"/>
  <c r="M233" i="2"/>
  <c r="D233" i="2" s="1"/>
  <c r="D239" i="2"/>
  <c r="M236" i="2"/>
  <c r="D242" i="2"/>
  <c r="M82" i="2"/>
  <c r="D88" i="2"/>
  <c r="M57" i="2"/>
  <c r="D62" i="2"/>
  <c r="L17" i="2"/>
  <c r="L21" i="2"/>
  <c r="L15" i="2"/>
  <c r="M26" i="2"/>
  <c r="M21" i="2" s="1"/>
  <c r="M27" i="2"/>
  <c r="N26" i="2"/>
  <c r="N20" i="2" s="1"/>
  <c r="N27" i="2"/>
  <c r="O26" i="2"/>
  <c r="O21" i="2" s="1"/>
  <c r="O27" i="2"/>
  <c r="K26" i="2"/>
  <c r="K21" i="2" s="1"/>
  <c r="K27" i="2"/>
  <c r="K19" i="2"/>
  <c r="K17" i="2"/>
  <c r="G14" i="2"/>
  <c r="I27" i="2"/>
  <c r="H104" i="2"/>
  <c r="K14" i="2"/>
  <c r="J104" i="2"/>
  <c r="O14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M14" i="2"/>
  <c r="I14" i="2"/>
  <c r="E104" i="2"/>
  <c r="F104" i="2"/>
  <c r="J97" i="2"/>
  <c r="L14" i="2"/>
  <c r="H14" i="2"/>
  <c r="F236" i="2"/>
  <c r="F230" i="2" s="1"/>
  <c r="I25" i="2"/>
  <c r="G104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H20" i="2"/>
  <c r="G58" i="2"/>
  <c r="G20" i="2" s="1"/>
  <c r="G59" i="2"/>
  <c r="J85" i="2"/>
  <c r="J81" i="2"/>
  <c r="J79" i="2" s="1"/>
  <c r="F85" i="2"/>
  <c r="F79" i="2"/>
  <c r="E81" i="2"/>
  <c r="E59" i="2"/>
  <c r="E58" i="2"/>
  <c r="O54" i="2"/>
  <c r="F17" i="2"/>
  <c r="H19" i="2"/>
  <c r="O59" i="2"/>
  <c r="K15" i="2"/>
  <c r="O19" i="2"/>
  <c r="G19" i="2"/>
  <c r="K59" i="2"/>
  <c r="I17" i="2"/>
  <c r="M85" i="2"/>
  <c r="H81" i="2"/>
  <c r="N59" i="2"/>
  <c r="G21" i="2"/>
  <c r="I54" i="2"/>
  <c r="K54" i="2"/>
  <c r="L54" i="2"/>
  <c r="H54" i="2"/>
  <c r="M59" i="2"/>
  <c r="I59" i="2"/>
  <c r="H59" i="2"/>
  <c r="L59" i="2"/>
  <c r="K79" i="2"/>
  <c r="L79" i="2"/>
  <c r="K85" i="2"/>
  <c r="L85" i="2"/>
  <c r="H85" i="2"/>
  <c r="I85" i="2"/>
  <c r="I97" i="2"/>
  <c r="I104" i="2"/>
  <c r="N21" i="2" l="1"/>
  <c r="E14" i="2"/>
  <c r="D14" i="2" s="1"/>
  <c r="D24" i="2"/>
  <c r="D23" i="2"/>
  <c r="M17" i="2"/>
  <c r="D82" i="2"/>
  <c r="D56" i="2"/>
  <c r="E54" i="2"/>
  <c r="D58" i="2"/>
  <c r="M79" i="2"/>
  <c r="D104" i="2"/>
  <c r="D27" i="2"/>
  <c r="E19" i="2"/>
  <c r="D22" i="2"/>
  <c r="D26" i="2"/>
  <c r="D25" i="2"/>
  <c r="D59" i="2"/>
  <c r="D85" i="2"/>
  <c r="E79" i="2"/>
  <c r="D81" i="2"/>
  <c r="M230" i="2"/>
  <c r="D230" i="2" s="1"/>
  <c r="D236" i="2"/>
  <c r="M54" i="2"/>
  <c r="D57" i="2"/>
  <c r="L13" i="2"/>
  <c r="M20" i="2"/>
  <c r="K20" i="2"/>
  <c r="K13" i="2" s="1"/>
  <c r="E21" i="2"/>
  <c r="H17" i="2"/>
  <c r="H97" i="2"/>
  <c r="D97" i="2" s="1"/>
  <c r="J20" i="2"/>
  <c r="F21" i="2"/>
  <c r="E17" i="2"/>
  <c r="I19" i="2"/>
  <c r="O20" i="2"/>
  <c r="O13" i="2" s="1"/>
  <c r="H15" i="2"/>
  <c r="J21" i="2"/>
  <c r="F13" i="2"/>
  <c r="G54" i="2"/>
  <c r="H79" i="2"/>
  <c r="I13" i="2"/>
  <c r="F54" i="2"/>
  <c r="J15" i="2"/>
  <c r="G79" i="2"/>
  <c r="G13" i="2"/>
  <c r="E15" i="2"/>
  <c r="E20" i="2"/>
  <c r="O79" i="2"/>
  <c r="D17" i="2" l="1"/>
  <c r="M13" i="2"/>
  <c r="D15" i="2"/>
  <c r="D79" i="2"/>
  <c r="D54" i="2"/>
  <c r="D19" i="2"/>
  <c r="D20" i="2"/>
  <c r="D21" i="2"/>
  <c r="H13" i="2"/>
  <c r="J13" i="2"/>
  <c r="E13" i="2"/>
  <c r="D13" i="2" l="1"/>
</calcChain>
</file>

<file path=xl/sharedStrings.xml><?xml version="1.0" encoding="utf-8"?>
<sst xmlns="http://schemas.openxmlformats.org/spreadsheetml/2006/main" count="334" uniqueCount="109">
  <si>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</si>
  <si>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</si>
  <si>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</si>
  <si>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</si>
  <si>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</si>
  <si>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</si>
  <si>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</si>
  <si>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</si>
  <si>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</si>
  <si>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</si>
  <si>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</si>
  <si>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</si>
  <si>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</si>
  <si>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</si>
  <si>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</si>
  <si>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</si>
  <si>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</si>
  <si>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</si>
  <si>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</si>
  <si>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</si>
  <si>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</si>
  <si>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</si>
  <si>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</si>
  <si>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</si>
  <si>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</si>
  <si>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</si>
  <si>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</si>
  <si>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</si>
  <si>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</si>
  <si>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</si>
  <si>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</si>
  <si>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</si>
  <si>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</si>
  <si>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</si>
  <si>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</si>
  <si>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</si>
  <si>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</si>
  <si>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</si>
  <si>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</si>
  <si>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</si>
  <si>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</si>
  <si>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</si>
  <si>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</si>
  <si>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</si>
  <si>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</si>
  <si>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</si>
  <si>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</si>
  <si>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</si>
  <si>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</si>
  <si>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</si>
  <si>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</si>
  <si>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</si>
  <si>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</si>
  <si>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</si>
  <si>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</si>
  <si>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</si>
  <si>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</si>
  <si>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</si>
  <si>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</si>
  <si>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</si>
  <si>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</si>
  <si>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</si>
  <si>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</si>
  <si>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</si>
  <si>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</si>
  <si>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</si>
  <si>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</si>
  <si>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</si>
  <si>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</si>
  <si>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</si>
  <si>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</si>
  <si>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</si>
  <si>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</si>
  <si>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</si>
  <si>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</si>
  <si>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</si>
  <si>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</si>
  <si>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</si>
  <si>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</si>
  <si>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</si>
  <si>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</si>
  <si>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</si>
  <si>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</si>
  <si>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</si>
  <si>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</si>
  <si>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</si>
  <si>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</si>
  <si>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</si>
  <si>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</si>
  <si>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</si>
  <si>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</si>
  <si>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</si>
  <si>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</si>
  <si>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</si>
  <si>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</si>
  <si>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</si>
  <si>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</si>
  <si>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</si>
  <si>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</si>
  <si>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</si>
  <si>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</si>
  <si>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</si>
  <si>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Благоустройство «Военно-мемориального участка на действующем кладбище 17 км Новотроицкое шоссе»</t>
  </si>
  <si>
    <t>Мероприятие 4.1.23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</si>
  <si>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</si>
  <si>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</si>
  <si>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0,0*</t>
  </si>
  <si>
    <t>* Финансовое обеспечение работ  по строительству объекта  (в т. ч. авансирование) осуществлено в 2023 году.</t>
  </si>
  <si>
    <t>от 08.04.2024 № 1521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</si>
</sst>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48">
    <xf numFmtId="0" fontId="0" fillId="0" borderId="0" xfId="0" applyFont="1" applyAlignment="1"/>
    <xf numFmtId="0" fontId="1" fillId="2" borderId="0" xfId="0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2" fontId="2" fillId="2" borderId="0" xfId="0" applyNumberFormat="1" applyFont="1" applyFill="1" applyAlignment="1"/>
    <xf numFmtId="1" fontId="2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/>
    <xf numFmtId="164" fontId="2" fillId="2" borderId="0" xfId="0" applyNumberFormat="1" applyFont="1" applyFill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3" fillId="2" borderId="2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164" fontId="2" fillId="2" borderId="0" xfId="0" applyNumberFormat="1" applyFont="1" applyFill="1" applyAlignment="1">
      <alignment horizontal="left" wrapText="1"/>
    </xf>
    <xf numFmtId="164" fontId="2" fillId="2" borderId="0" xfId="0" applyNumberFormat="1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612320</xdr:colOff>
      <xdr:row>207</xdr:row>
      <xdr:rowOff>0</xdr:rowOff>
    </xdr:from>
    <xdr:ext cx="680357" cy="625929"/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7444356" y="61259357"/>
          <a:ext cx="680357" cy="6259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2"/>
  <sheetViews>
    <sheetView tabSelected="1" topLeftCell="B1" zoomScale="115" zoomScaleNormal="115" zoomScaleSheetLayoutView="70" workbookViewId="0">
      <selection activeCell="L3" sqref="L3:O3"/>
    </sheetView>
  </sheetViews>
  <sheetFormatPr defaultColWidth="9.140625" defaultRowHeight="15" x14ac:dyDescent="0.25"/>
  <cols>
    <col min="1" max="1" width="17.85546875" style="9" customWidth="1"/>
    <col min="2" max="2" width="31.7109375" style="10" customWidth="1"/>
    <col min="3" max="3" width="24.85546875" style="10" customWidth="1"/>
    <col min="4" max="4" width="13.5703125" style="10" customWidth="1"/>
    <col min="5" max="5" width="12.140625" style="10" customWidth="1"/>
    <col min="6" max="6" width="10.140625" style="10" customWidth="1"/>
    <col min="7" max="7" width="12.5703125" style="10" customWidth="1"/>
    <col min="8" max="8" width="10.28515625" style="10" customWidth="1"/>
    <col min="9" max="9" width="11.5703125" style="10" customWidth="1"/>
    <col min="10" max="11" width="12.7109375" style="10" customWidth="1"/>
    <col min="12" max="12" width="12.5703125" style="10" customWidth="1"/>
    <col min="13" max="14" width="12.7109375" style="10" customWidth="1"/>
    <col min="15" max="15" width="12.28515625" style="10" customWidth="1"/>
    <col min="16" max="16" width="11.28515625" style="17" customWidth="1"/>
    <col min="17" max="17" width="11.42578125" style="1" customWidth="1"/>
    <col min="18" max="16384" width="9.140625" style="1"/>
  </cols>
  <sheetData>
    <row r="1" spans="1:16" ht="18.75" customHeight="1" x14ac:dyDescent="0.25">
      <c r="L1" s="37" t="s">
        <v>50</v>
      </c>
      <c r="M1" s="37"/>
      <c r="N1" s="37"/>
      <c r="O1" s="37"/>
    </row>
    <row r="2" spans="1:16" ht="28.5" customHeight="1" x14ac:dyDescent="0.25">
      <c r="L2" s="38" t="s">
        <v>92</v>
      </c>
      <c r="M2" s="38"/>
      <c r="N2" s="38"/>
      <c r="O2" s="38"/>
    </row>
    <row r="3" spans="1:16" ht="17.25" customHeight="1" x14ac:dyDescent="0.25">
      <c r="L3" s="38" t="s">
        <v>108</v>
      </c>
      <c r="M3" s="38"/>
      <c r="N3" s="38"/>
      <c r="O3" s="38"/>
    </row>
    <row r="4" spans="1:16" ht="15" customHeight="1" x14ac:dyDescent="0.25"/>
    <row r="5" spans="1:16" ht="18.75" customHeight="1" x14ac:dyDescent="0.25">
      <c r="L5" s="39" t="s">
        <v>50</v>
      </c>
      <c r="M5" s="39"/>
      <c r="N5" s="39"/>
    </row>
    <row r="6" spans="1:16" ht="16.5" customHeight="1" x14ac:dyDescent="0.25">
      <c r="L6" s="39" t="s">
        <v>49</v>
      </c>
      <c r="M6" s="39"/>
      <c r="N6" s="39"/>
    </row>
    <row r="7" spans="1:16" ht="15" customHeight="1" x14ac:dyDescent="0.25"/>
    <row r="8" spans="1:16" ht="18.75" customHeight="1" x14ac:dyDescent="0.25">
      <c r="A8" s="40" t="s">
        <v>48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</row>
    <row r="9" spans="1:16" x14ac:dyDescent="0.25">
      <c r="A9" s="11"/>
      <c r="B9" s="24"/>
      <c r="C9" s="24"/>
      <c r="D9" s="24"/>
      <c r="E9" s="24"/>
      <c r="F9" s="24"/>
      <c r="G9" s="24"/>
      <c r="H9" s="24"/>
      <c r="I9" s="44"/>
      <c r="J9" s="44"/>
      <c r="K9" s="44"/>
      <c r="L9" s="24"/>
      <c r="M9" s="24"/>
      <c r="N9" s="26"/>
      <c r="O9" s="12"/>
      <c r="P9" s="18"/>
    </row>
    <row r="10" spans="1:16" ht="20.25" customHeight="1" x14ac:dyDescent="0.25">
      <c r="A10" s="41" t="s">
        <v>0</v>
      </c>
      <c r="B10" s="41" t="s">
        <v>51</v>
      </c>
      <c r="C10" s="41" t="s">
        <v>1</v>
      </c>
      <c r="D10" s="45" t="s">
        <v>58</v>
      </c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7"/>
    </row>
    <row r="11" spans="1:16" ht="83.25" customHeight="1" x14ac:dyDescent="0.25">
      <c r="A11" s="42"/>
      <c r="B11" s="43"/>
      <c r="C11" s="43"/>
      <c r="D11" s="23" t="s">
        <v>2</v>
      </c>
      <c r="E11" s="23">
        <v>2015</v>
      </c>
      <c r="F11" s="23">
        <v>2016</v>
      </c>
      <c r="G11" s="23">
        <v>2017</v>
      </c>
      <c r="H11" s="23">
        <v>2018</v>
      </c>
      <c r="I11" s="23">
        <v>2019</v>
      </c>
      <c r="J11" s="23">
        <v>2020</v>
      </c>
      <c r="K11" s="23">
        <v>2021</v>
      </c>
      <c r="L11" s="23">
        <v>2022</v>
      </c>
      <c r="M11" s="23">
        <v>2023</v>
      </c>
      <c r="N11" s="25">
        <v>2024</v>
      </c>
      <c r="O11" s="23">
        <v>2025</v>
      </c>
      <c r="P11" s="15">
        <v>2026</v>
      </c>
    </row>
    <row r="12" spans="1:16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13">
        <v>14</v>
      </c>
      <c r="O12" s="13">
        <v>15</v>
      </c>
      <c r="P12" s="13">
        <v>16</v>
      </c>
    </row>
    <row r="13" spans="1:16" x14ac:dyDescent="0.25">
      <c r="A13" s="30" t="s">
        <v>3</v>
      </c>
      <c r="B13" s="30" t="s">
        <v>52</v>
      </c>
      <c r="C13" s="5" t="s">
        <v>4</v>
      </c>
      <c r="D13" s="21">
        <f>D14+D15+D17</f>
        <v>7014647.1290000007</v>
      </c>
      <c r="E13" s="2">
        <f t="shared" ref="E13:K13" si="0">E14+E15+E17+E20</f>
        <v>340194.3</v>
      </c>
      <c r="F13" s="2">
        <f t="shared" si="0"/>
        <v>93664.400000000009</v>
      </c>
      <c r="G13" s="2">
        <f t="shared" si="0"/>
        <v>123241.37000000001</v>
      </c>
      <c r="H13" s="2">
        <f t="shared" si="0"/>
        <v>570009.69999999995</v>
      </c>
      <c r="I13" s="2">
        <f t="shared" si="0"/>
        <v>417072.3</v>
      </c>
      <c r="J13" s="2">
        <f t="shared" si="0"/>
        <v>620731.4</v>
      </c>
      <c r="K13" s="2">
        <f t="shared" si="0"/>
        <v>1082883.8590000002</v>
      </c>
      <c r="L13" s="2">
        <f>L14+L15+L17+L20</f>
        <v>1787523.2999999998</v>
      </c>
      <c r="M13" s="2">
        <f>M14+M15+M17+M20</f>
        <v>1337220.3999999999</v>
      </c>
      <c r="N13" s="2">
        <f>N14+N15+N17+N20</f>
        <v>243815.9</v>
      </c>
      <c r="O13" s="2">
        <f t="shared" ref="O13:P13" si="1">O14+O15+O17+O20</f>
        <v>198941.4</v>
      </c>
      <c r="P13" s="2">
        <f t="shared" si="1"/>
        <v>199348.80000000002</v>
      </c>
    </row>
    <row r="14" spans="1:16" x14ac:dyDescent="0.25">
      <c r="A14" s="31"/>
      <c r="B14" s="31"/>
      <c r="C14" s="6" t="s">
        <v>5</v>
      </c>
      <c r="D14" s="3">
        <f>SUM(E14:P14)</f>
        <v>2544104.5</v>
      </c>
      <c r="E14" s="3">
        <f t="shared" ref="E14:P14" si="2">E22+E55+E80+E98+E231</f>
        <v>0</v>
      </c>
      <c r="F14" s="3">
        <f t="shared" si="2"/>
        <v>0</v>
      </c>
      <c r="G14" s="3">
        <f t="shared" si="2"/>
        <v>0</v>
      </c>
      <c r="H14" s="3">
        <f t="shared" si="2"/>
        <v>455940</v>
      </c>
      <c r="I14" s="3">
        <f t="shared" si="2"/>
        <v>250202.2</v>
      </c>
      <c r="J14" s="3">
        <f t="shared" si="2"/>
        <v>173003.5</v>
      </c>
      <c r="K14" s="3">
        <f t="shared" si="2"/>
        <v>0</v>
      </c>
      <c r="L14" s="3">
        <f t="shared" si="2"/>
        <v>957770.4</v>
      </c>
      <c r="M14" s="3">
        <f t="shared" si="2"/>
        <v>707188.4</v>
      </c>
      <c r="N14" s="3">
        <f t="shared" si="2"/>
        <v>0</v>
      </c>
      <c r="O14" s="3">
        <f t="shared" si="2"/>
        <v>0</v>
      </c>
      <c r="P14" s="3">
        <f t="shared" si="2"/>
        <v>0</v>
      </c>
    </row>
    <row r="15" spans="1:16" ht="30" x14ac:dyDescent="0.25">
      <c r="A15" s="31"/>
      <c r="B15" s="31"/>
      <c r="C15" s="6" t="s">
        <v>84</v>
      </c>
      <c r="D15" s="3">
        <f t="shared" ref="D15:D20" si="3">SUM(E15:P15)</f>
        <v>2479021.7000000002</v>
      </c>
      <c r="E15" s="3">
        <f t="shared" ref="E15:P15" si="4">E23+E56+E81+E99+E232</f>
        <v>255599</v>
      </c>
      <c r="F15" s="3">
        <f t="shared" si="4"/>
        <v>2915.2999999999997</v>
      </c>
      <c r="G15" s="3">
        <f t="shared" si="4"/>
        <v>1638.6</v>
      </c>
      <c r="H15" s="3">
        <f t="shared" si="4"/>
        <v>3936.7</v>
      </c>
      <c r="I15" s="3">
        <f t="shared" si="4"/>
        <v>32539.599999999999</v>
      </c>
      <c r="J15" s="3">
        <f t="shared" si="4"/>
        <v>312560.7</v>
      </c>
      <c r="K15" s="3">
        <f t="shared" si="4"/>
        <v>873769.60000000009</v>
      </c>
      <c r="L15" s="3">
        <f t="shared" si="4"/>
        <v>572553</v>
      </c>
      <c r="M15" s="3">
        <f t="shared" si="4"/>
        <v>346811.9</v>
      </c>
      <c r="N15" s="3">
        <f t="shared" si="4"/>
        <v>34670.1</v>
      </c>
      <c r="O15" s="3">
        <f t="shared" si="4"/>
        <v>21013.600000000002</v>
      </c>
      <c r="P15" s="3">
        <f t="shared" si="4"/>
        <v>21013.600000000002</v>
      </c>
    </row>
    <row r="16" spans="1:16" ht="31.5" customHeight="1" x14ac:dyDescent="0.25">
      <c r="A16" s="31"/>
      <c r="B16" s="31"/>
      <c r="C16" s="7" t="s">
        <v>83</v>
      </c>
      <c r="D16" s="3">
        <f t="shared" si="3"/>
        <v>369968.3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43141</v>
      </c>
      <c r="L16" s="3">
        <f>L100</f>
        <v>196726.5</v>
      </c>
      <c r="M16" s="3">
        <f t="shared" ref="M16:P16" si="5">M100</f>
        <v>116439.2</v>
      </c>
      <c r="N16" s="3">
        <f>N100</f>
        <v>13661.599999999999</v>
      </c>
      <c r="O16" s="3">
        <f t="shared" si="5"/>
        <v>0</v>
      </c>
      <c r="P16" s="3">
        <f t="shared" si="5"/>
        <v>0</v>
      </c>
    </row>
    <row r="17" spans="1:17" ht="30" x14ac:dyDescent="0.25">
      <c r="A17" s="31"/>
      <c r="B17" s="31"/>
      <c r="C17" s="6" t="s">
        <v>54</v>
      </c>
      <c r="D17" s="3">
        <f t="shared" si="3"/>
        <v>1991520.9290000002</v>
      </c>
      <c r="E17" s="3">
        <f t="shared" ref="E17:P17" si="6">E24+E57+E82+E101+E233</f>
        <v>84595.3</v>
      </c>
      <c r="F17" s="3">
        <f t="shared" si="6"/>
        <v>90749.1</v>
      </c>
      <c r="G17" s="3">
        <f t="shared" si="6"/>
        <v>121602.77</v>
      </c>
      <c r="H17" s="3">
        <f t="shared" si="6"/>
        <v>110133</v>
      </c>
      <c r="I17" s="3">
        <f t="shared" si="6"/>
        <v>134330.5</v>
      </c>
      <c r="J17" s="3">
        <f t="shared" si="6"/>
        <v>135167.20000000001</v>
      </c>
      <c r="K17" s="3">
        <f t="shared" si="6"/>
        <v>209114.25899999999</v>
      </c>
      <c r="L17" s="3">
        <f t="shared" si="6"/>
        <v>257199.9</v>
      </c>
      <c r="M17" s="3">
        <f t="shared" si="6"/>
        <v>283220.09999999998</v>
      </c>
      <c r="N17" s="3">
        <f t="shared" si="6"/>
        <v>209145.8</v>
      </c>
      <c r="O17" s="3">
        <f t="shared" si="6"/>
        <v>177927.8</v>
      </c>
      <c r="P17" s="3">
        <f t="shared" si="6"/>
        <v>178335.2</v>
      </c>
      <c r="Q17" s="19"/>
    </row>
    <row r="18" spans="1:17" ht="30" x14ac:dyDescent="0.25">
      <c r="A18" s="31"/>
      <c r="B18" s="31"/>
      <c r="C18" s="7" t="s">
        <v>72</v>
      </c>
      <c r="D18" s="3">
        <f t="shared" si="3"/>
        <v>25107.399999999998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f>K156</f>
        <v>4246.1000000000004</v>
      </c>
      <c r="L18" s="3">
        <f>L102</f>
        <v>12557</v>
      </c>
      <c r="M18" s="3">
        <f>M102</f>
        <v>7432.3</v>
      </c>
      <c r="N18" s="3">
        <f>N102</f>
        <v>872</v>
      </c>
      <c r="O18" s="3">
        <f t="shared" ref="O18:P18" si="7">O102</f>
        <v>0</v>
      </c>
      <c r="P18" s="3">
        <f t="shared" si="7"/>
        <v>0</v>
      </c>
    </row>
    <row r="19" spans="1:17" ht="30" x14ac:dyDescent="0.25">
      <c r="A19" s="31"/>
      <c r="B19" s="31"/>
      <c r="C19" s="7" t="s">
        <v>55</v>
      </c>
      <c r="D19" s="3">
        <f t="shared" si="3"/>
        <v>8671</v>
      </c>
      <c r="E19" s="3">
        <f t="shared" ref="E19:P19" si="8">E25+E83+E234</f>
        <v>8671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3">
        <f t="shared" si="8"/>
        <v>0</v>
      </c>
      <c r="K19" s="3">
        <f t="shared" si="8"/>
        <v>0</v>
      </c>
      <c r="L19" s="3">
        <f t="shared" si="8"/>
        <v>0</v>
      </c>
      <c r="M19" s="3">
        <f t="shared" si="8"/>
        <v>0</v>
      </c>
      <c r="N19" s="3">
        <f t="shared" si="8"/>
        <v>0</v>
      </c>
      <c r="O19" s="3">
        <f t="shared" si="8"/>
        <v>0</v>
      </c>
      <c r="P19" s="3">
        <f t="shared" si="8"/>
        <v>0</v>
      </c>
    </row>
    <row r="20" spans="1:17" ht="15.75" customHeight="1" x14ac:dyDescent="0.25">
      <c r="A20" s="32"/>
      <c r="B20" s="32"/>
      <c r="C20" s="6" t="s">
        <v>53</v>
      </c>
      <c r="D20" s="3">
        <f t="shared" si="3"/>
        <v>0</v>
      </c>
      <c r="E20" s="3">
        <f t="shared" ref="E20:P20" si="9">E26+E58+E84+E103+E235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3">
        <f t="shared" si="9"/>
        <v>0</v>
      </c>
      <c r="O20" s="3">
        <f t="shared" si="9"/>
        <v>0</v>
      </c>
      <c r="P20" s="3">
        <f t="shared" si="9"/>
        <v>0</v>
      </c>
    </row>
    <row r="21" spans="1:17" x14ac:dyDescent="0.25">
      <c r="A21" s="30" t="s">
        <v>47</v>
      </c>
      <c r="B21" s="30" t="s">
        <v>8</v>
      </c>
      <c r="C21" s="5" t="s">
        <v>4</v>
      </c>
      <c r="D21" s="2">
        <f>SUM(E21:P21)</f>
        <v>569866.05200000003</v>
      </c>
      <c r="E21" s="2">
        <f t="shared" ref="E21:L21" si="10">E22+E23+E24+E26</f>
        <v>19899.2</v>
      </c>
      <c r="F21" s="2">
        <f t="shared" si="10"/>
        <v>24253.1</v>
      </c>
      <c r="G21" s="2">
        <f t="shared" si="10"/>
        <v>44176.4</v>
      </c>
      <c r="H21" s="2">
        <f t="shared" si="10"/>
        <v>35225.699999999997</v>
      </c>
      <c r="I21" s="2">
        <f t="shared" si="10"/>
        <v>37822.400000000001</v>
      </c>
      <c r="J21" s="2">
        <f t="shared" si="10"/>
        <v>56464.9</v>
      </c>
      <c r="K21" s="2">
        <f t="shared" si="10"/>
        <v>55416.851999999999</v>
      </c>
      <c r="L21" s="2">
        <f t="shared" si="10"/>
        <v>59087.4</v>
      </c>
      <c r="M21" s="2">
        <f>M22+M23+M24+M26</f>
        <v>62138.9</v>
      </c>
      <c r="N21" s="2">
        <f t="shared" ref="N21:P21" si="11">N22+N23+N24+N26</f>
        <v>62508</v>
      </c>
      <c r="O21" s="2">
        <f t="shared" si="11"/>
        <v>56436.6</v>
      </c>
      <c r="P21" s="2">
        <f t="shared" si="11"/>
        <v>56436.6</v>
      </c>
    </row>
    <row r="22" spans="1:17" x14ac:dyDescent="0.25">
      <c r="A22" s="31"/>
      <c r="B22" s="31"/>
      <c r="C22" s="6" t="s">
        <v>5</v>
      </c>
      <c r="D22" s="3">
        <f>SUM(E22:P22)</f>
        <v>0</v>
      </c>
      <c r="E22" s="3">
        <f>E28</f>
        <v>0</v>
      </c>
      <c r="F22" s="3">
        <f t="shared" ref="F22:P22" si="12">F28</f>
        <v>0</v>
      </c>
      <c r="G22" s="3">
        <f t="shared" si="12"/>
        <v>0</v>
      </c>
      <c r="H22" s="3">
        <f t="shared" si="12"/>
        <v>0</v>
      </c>
      <c r="I22" s="3">
        <f t="shared" si="12"/>
        <v>0</v>
      </c>
      <c r="J22" s="3">
        <f t="shared" si="12"/>
        <v>0</v>
      </c>
      <c r="K22" s="3">
        <f t="shared" si="12"/>
        <v>0</v>
      </c>
      <c r="L22" s="3">
        <f t="shared" si="12"/>
        <v>0</v>
      </c>
      <c r="M22" s="3">
        <f t="shared" si="12"/>
        <v>0</v>
      </c>
      <c r="N22" s="3">
        <f t="shared" si="12"/>
        <v>0</v>
      </c>
      <c r="O22" s="3">
        <f t="shared" si="12"/>
        <v>0</v>
      </c>
      <c r="P22" s="3">
        <f t="shared" si="12"/>
        <v>0</v>
      </c>
    </row>
    <row r="23" spans="1:17" x14ac:dyDescent="0.25">
      <c r="A23" s="31"/>
      <c r="B23" s="31"/>
      <c r="C23" s="6" t="s">
        <v>6</v>
      </c>
      <c r="D23" s="3">
        <f t="shared" ref="D23:D32" si="13">SUM(E23:P23)</f>
        <v>37177.600000000006</v>
      </c>
      <c r="E23" s="3">
        <f>E29</f>
        <v>599</v>
      </c>
      <c r="F23" s="3">
        <f t="shared" ref="F23:P23" si="14">F29</f>
        <v>848.6</v>
      </c>
      <c r="G23" s="3">
        <f t="shared" si="14"/>
        <v>542.1</v>
      </c>
      <c r="H23" s="3">
        <f t="shared" si="14"/>
        <v>540.20000000000005</v>
      </c>
      <c r="I23" s="3">
        <f t="shared" si="14"/>
        <v>253</v>
      </c>
      <c r="J23" s="3">
        <f t="shared" si="14"/>
        <v>18952.099999999999</v>
      </c>
      <c r="K23" s="3">
        <f t="shared" si="14"/>
        <v>3010.8</v>
      </c>
      <c r="L23" s="3">
        <f t="shared" si="14"/>
        <v>4390.8</v>
      </c>
      <c r="M23" s="3">
        <f>M29</f>
        <v>1597.9</v>
      </c>
      <c r="N23" s="3">
        <f t="shared" si="14"/>
        <v>2144.3000000000002</v>
      </c>
      <c r="O23" s="3">
        <f>O29</f>
        <v>2149.4</v>
      </c>
      <c r="P23" s="3">
        <f t="shared" si="14"/>
        <v>2149.4</v>
      </c>
    </row>
    <row r="24" spans="1:17" ht="30" x14ac:dyDescent="0.25">
      <c r="A24" s="31"/>
      <c r="B24" s="31"/>
      <c r="C24" s="6" t="s">
        <v>54</v>
      </c>
      <c r="D24" s="3">
        <f>SUM(E24:P24)</f>
        <v>532688.45200000005</v>
      </c>
      <c r="E24" s="3">
        <f t="shared" ref="E24:P24" si="15">E30</f>
        <v>19300.2</v>
      </c>
      <c r="F24" s="3">
        <f t="shared" si="15"/>
        <v>23404.5</v>
      </c>
      <c r="G24" s="3">
        <f t="shared" si="15"/>
        <v>43634.3</v>
      </c>
      <c r="H24" s="3">
        <f t="shared" si="15"/>
        <v>34685.5</v>
      </c>
      <c r="I24" s="3">
        <f t="shared" si="15"/>
        <v>37569.4</v>
      </c>
      <c r="J24" s="3">
        <f t="shared" si="15"/>
        <v>37512.800000000003</v>
      </c>
      <c r="K24" s="3">
        <f>K30</f>
        <v>52406.051999999996</v>
      </c>
      <c r="L24" s="3">
        <f t="shared" si="15"/>
        <v>54696.6</v>
      </c>
      <c r="M24" s="3">
        <f>M30</f>
        <v>60541</v>
      </c>
      <c r="N24" s="3">
        <f t="shared" si="15"/>
        <v>60363.7</v>
      </c>
      <c r="O24" s="3">
        <f t="shared" si="15"/>
        <v>54287.199999999997</v>
      </c>
      <c r="P24" s="3">
        <f t="shared" si="15"/>
        <v>54287.199999999997</v>
      </c>
    </row>
    <row r="25" spans="1:17" ht="30" x14ac:dyDescent="0.25">
      <c r="A25" s="31"/>
      <c r="B25" s="31"/>
      <c r="C25" s="7" t="s">
        <v>55</v>
      </c>
      <c r="D25" s="3">
        <f t="shared" si="13"/>
        <v>7007</v>
      </c>
      <c r="E25" s="3">
        <f>E31</f>
        <v>7007</v>
      </c>
      <c r="F25" s="3">
        <f t="shared" ref="E25:P26" si="16">F31</f>
        <v>0</v>
      </c>
      <c r="G25" s="3">
        <f t="shared" si="16"/>
        <v>0</v>
      </c>
      <c r="H25" s="3">
        <f t="shared" si="16"/>
        <v>0</v>
      </c>
      <c r="I25" s="3">
        <f t="shared" si="16"/>
        <v>0</v>
      </c>
      <c r="J25" s="3">
        <f t="shared" si="16"/>
        <v>0</v>
      </c>
      <c r="K25" s="3">
        <f t="shared" si="16"/>
        <v>0</v>
      </c>
      <c r="L25" s="3">
        <f t="shared" si="16"/>
        <v>0</v>
      </c>
      <c r="M25" s="3">
        <f t="shared" si="16"/>
        <v>0</v>
      </c>
      <c r="N25" s="3">
        <f t="shared" si="16"/>
        <v>0</v>
      </c>
      <c r="O25" s="3">
        <f t="shared" si="16"/>
        <v>0</v>
      </c>
      <c r="P25" s="3">
        <f>P31</f>
        <v>0</v>
      </c>
    </row>
    <row r="26" spans="1:17" ht="20.100000000000001" customHeight="1" x14ac:dyDescent="0.25">
      <c r="A26" s="32"/>
      <c r="B26" s="32"/>
      <c r="C26" s="6" t="s">
        <v>53</v>
      </c>
      <c r="D26" s="3">
        <f t="shared" si="13"/>
        <v>0</v>
      </c>
      <c r="E26" s="3">
        <f t="shared" si="16"/>
        <v>0</v>
      </c>
      <c r="F26" s="3">
        <f t="shared" si="16"/>
        <v>0</v>
      </c>
      <c r="G26" s="3">
        <f t="shared" si="16"/>
        <v>0</v>
      </c>
      <c r="H26" s="3">
        <f t="shared" si="16"/>
        <v>0</v>
      </c>
      <c r="I26" s="3">
        <f t="shared" si="16"/>
        <v>0</v>
      </c>
      <c r="J26" s="3">
        <f t="shared" si="16"/>
        <v>0</v>
      </c>
      <c r="K26" s="3">
        <f t="shared" si="16"/>
        <v>0</v>
      </c>
      <c r="L26" s="3">
        <f t="shared" si="16"/>
        <v>0</v>
      </c>
      <c r="M26" s="3">
        <f t="shared" si="16"/>
        <v>0</v>
      </c>
      <c r="N26" s="3">
        <f t="shared" si="16"/>
        <v>0</v>
      </c>
      <c r="O26" s="3">
        <f t="shared" si="16"/>
        <v>0</v>
      </c>
      <c r="P26" s="3">
        <f t="shared" si="16"/>
        <v>0</v>
      </c>
    </row>
    <row r="27" spans="1:17" x14ac:dyDescent="0.25">
      <c r="A27" s="27" t="s">
        <v>9</v>
      </c>
      <c r="B27" s="27" t="s">
        <v>10</v>
      </c>
      <c r="C27" s="5" t="s">
        <v>4</v>
      </c>
      <c r="D27" s="3">
        <f>SUM(E27:P27)</f>
        <v>569866.05200000003</v>
      </c>
      <c r="E27" s="3">
        <f>E28+E29+E30+E32</f>
        <v>19899.2</v>
      </c>
      <c r="F27" s="3">
        <f t="shared" ref="F27:N27" si="17">F28+F29+F30+F32</f>
        <v>24253.1</v>
      </c>
      <c r="G27" s="3">
        <f t="shared" si="17"/>
        <v>44176.4</v>
      </c>
      <c r="H27" s="3">
        <f t="shared" si="17"/>
        <v>35225.699999999997</v>
      </c>
      <c r="I27" s="3">
        <f t="shared" si="17"/>
        <v>37822.400000000001</v>
      </c>
      <c r="J27" s="3">
        <f t="shared" si="17"/>
        <v>56464.9</v>
      </c>
      <c r="K27" s="3">
        <f>K28+K29+K30+K32</f>
        <v>55416.851999999999</v>
      </c>
      <c r="L27" s="3">
        <f t="shared" si="17"/>
        <v>59087.4</v>
      </c>
      <c r="M27" s="3">
        <f t="shared" si="17"/>
        <v>62138.9</v>
      </c>
      <c r="N27" s="3">
        <f t="shared" si="17"/>
        <v>62508</v>
      </c>
      <c r="O27" s="3">
        <f>O28+O29+O30+O32</f>
        <v>56436.6</v>
      </c>
      <c r="P27" s="3">
        <f>P28+P29+P30+P32</f>
        <v>56436.6</v>
      </c>
    </row>
    <row r="28" spans="1:17" x14ac:dyDescent="0.25">
      <c r="A28" s="28"/>
      <c r="B28" s="28"/>
      <c r="C28" s="6" t="s">
        <v>5</v>
      </c>
      <c r="D28" s="3">
        <f t="shared" si="13"/>
        <v>0</v>
      </c>
      <c r="E28" s="3">
        <f t="shared" ref="E28:K28" si="18">E34+E39+E44+E50</f>
        <v>0</v>
      </c>
      <c r="F28" s="3">
        <f t="shared" si="18"/>
        <v>0</v>
      </c>
      <c r="G28" s="3">
        <f t="shared" si="18"/>
        <v>0</v>
      </c>
      <c r="H28" s="3">
        <f t="shared" si="18"/>
        <v>0</v>
      </c>
      <c r="I28" s="3">
        <f t="shared" si="18"/>
        <v>0</v>
      </c>
      <c r="J28" s="3">
        <f t="shared" si="18"/>
        <v>0</v>
      </c>
      <c r="K28" s="3">
        <f t="shared" si="18"/>
        <v>0</v>
      </c>
      <c r="L28" s="3">
        <f>L34+L39+L44+L50</f>
        <v>0</v>
      </c>
      <c r="M28" s="3">
        <f t="shared" ref="M28:P28" si="19">M34+M39+M44+M50</f>
        <v>0</v>
      </c>
      <c r="N28" s="3">
        <f t="shared" si="19"/>
        <v>0</v>
      </c>
      <c r="O28" s="3">
        <f t="shared" si="19"/>
        <v>0</v>
      </c>
      <c r="P28" s="3">
        <f t="shared" si="19"/>
        <v>0</v>
      </c>
    </row>
    <row r="29" spans="1:17" x14ac:dyDescent="0.25">
      <c r="A29" s="28"/>
      <c r="B29" s="28"/>
      <c r="C29" s="6" t="s">
        <v>6</v>
      </c>
      <c r="D29" s="3">
        <f t="shared" si="13"/>
        <v>37177.600000000006</v>
      </c>
      <c r="E29" s="3">
        <f t="shared" ref="E29:P29" si="20">E35+E40+E45+E51</f>
        <v>599</v>
      </c>
      <c r="F29" s="3">
        <f t="shared" si="20"/>
        <v>848.6</v>
      </c>
      <c r="G29" s="3">
        <f t="shared" si="20"/>
        <v>542.1</v>
      </c>
      <c r="H29" s="3">
        <f t="shared" si="20"/>
        <v>540.20000000000005</v>
      </c>
      <c r="I29" s="3">
        <f t="shared" si="20"/>
        <v>253</v>
      </c>
      <c r="J29" s="3">
        <f t="shared" si="20"/>
        <v>18952.099999999999</v>
      </c>
      <c r="K29" s="3">
        <f t="shared" si="20"/>
        <v>3010.8</v>
      </c>
      <c r="L29" s="3">
        <f t="shared" si="20"/>
        <v>4390.8</v>
      </c>
      <c r="M29" s="3">
        <f>M35+M40+M45+M51</f>
        <v>1597.9</v>
      </c>
      <c r="N29" s="3">
        <f t="shared" si="20"/>
        <v>2144.3000000000002</v>
      </c>
      <c r="O29" s="3">
        <f t="shared" si="20"/>
        <v>2149.4</v>
      </c>
      <c r="P29" s="3">
        <f t="shared" si="20"/>
        <v>2149.4</v>
      </c>
    </row>
    <row r="30" spans="1:17" ht="30" x14ac:dyDescent="0.25">
      <c r="A30" s="28"/>
      <c r="B30" s="28"/>
      <c r="C30" s="6" t="s">
        <v>54</v>
      </c>
      <c r="D30" s="3">
        <f>SUM(E30:P30)</f>
        <v>532688.45200000005</v>
      </c>
      <c r="E30" s="3">
        <f t="shared" ref="E30:P30" si="21">E36+E41+E46+E52</f>
        <v>19300.2</v>
      </c>
      <c r="F30" s="3">
        <f t="shared" si="21"/>
        <v>23404.5</v>
      </c>
      <c r="G30" s="3">
        <f t="shared" si="21"/>
        <v>43634.3</v>
      </c>
      <c r="H30" s="3">
        <f t="shared" si="21"/>
        <v>34685.5</v>
      </c>
      <c r="I30" s="3">
        <f t="shared" si="21"/>
        <v>37569.4</v>
      </c>
      <c r="J30" s="3">
        <f t="shared" si="21"/>
        <v>37512.800000000003</v>
      </c>
      <c r="K30" s="3">
        <f>K36+K41+K46+K52</f>
        <v>52406.051999999996</v>
      </c>
      <c r="L30" s="3">
        <f>L36+L41+L46+L52</f>
        <v>54696.6</v>
      </c>
      <c r="M30" s="3">
        <f>M36+M41+M46+M52</f>
        <v>60541</v>
      </c>
      <c r="N30" s="3">
        <f>N36+N41+N46+N52</f>
        <v>60363.7</v>
      </c>
      <c r="O30" s="3">
        <f t="shared" si="21"/>
        <v>54287.199999999997</v>
      </c>
      <c r="P30" s="3">
        <f t="shared" si="21"/>
        <v>54287.199999999997</v>
      </c>
    </row>
    <row r="31" spans="1:17" ht="30" x14ac:dyDescent="0.25">
      <c r="A31" s="28"/>
      <c r="B31" s="28"/>
      <c r="C31" s="7" t="s">
        <v>55</v>
      </c>
      <c r="D31" s="3">
        <f t="shared" si="13"/>
        <v>7007</v>
      </c>
      <c r="E31" s="3">
        <f t="shared" ref="E31:J31" si="22">E47</f>
        <v>7007</v>
      </c>
      <c r="F31" s="3">
        <f t="shared" si="22"/>
        <v>0</v>
      </c>
      <c r="G31" s="3">
        <f t="shared" si="22"/>
        <v>0</v>
      </c>
      <c r="H31" s="3">
        <f t="shared" si="22"/>
        <v>0</v>
      </c>
      <c r="I31" s="3">
        <f t="shared" si="22"/>
        <v>0</v>
      </c>
      <c r="J31" s="3">
        <f t="shared" si="22"/>
        <v>0</v>
      </c>
      <c r="K31" s="3">
        <f t="shared" ref="K31:P31" si="23">K47</f>
        <v>0</v>
      </c>
      <c r="L31" s="3">
        <f t="shared" si="23"/>
        <v>0</v>
      </c>
      <c r="M31" s="3">
        <f t="shared" si="23"/>
        <v>0</v>
      </c>
      <c r="N31" s="3">
        <f t="shared" si="23"/>
        <v>0</v>
      </c>
      <c r="O31" s="3">
        <f t="shared" si="23"/>
        <v>0</v>
      </c>
      <c r="P31" s="3">
        <f t="shared" si="23"/>
        <v>0</v>
      </c>
    </row>
    <row r="32" spans="1:17" ht="20.100000000000001" customHeight="1" x14ac:dyDescent="0.25">
      <c r="A32" s="29"/>
      <c r="B32" s="29"/>
      <c r="C32" s="6" t="s">
        <v>53</v>
      </c>
      <c r="D32" s="3">
        <f t="shared" si="13"/>
        <v>0</v>
      </c>
      <c r="E32" s="3">
        <f t="shared" ref="E32:J32" si="24">E37+E48+E53</f>
        <v>0</v>
      </c>
      <c r="F32" s="3">
        <f t="shared" si="24"/>
        <v>0</v>
      </c>
      <c r="G32" s="3">
        <f t="shared" si="24"/>
        <v>0</v>
      </c>
      <c r="H32" s="3">
        <f t="shared" si="24"/>
        <v>0</v>
      </c>
      <c r="I32" s="3">
        <f t="shared" si="24"/>
        <v>0</v>
      </c>
      <c r="J32" s="3">
        <f t="shared" si="24"/>
        <v>0</v>
      </c>
      <c r="K32" s="3">
        <f t="shared" ref="K32:P32" si="25">K42+K48+K53</f>
        <v>0</v>
      </c>
      <c r="L32" s="3">
        <f t="shared" si="25"/>
        <v>0</v>
      </c>
      <c r="M32" s="3">
        <f t="shared" si="25"/>
        <v>0</v>
      </c>
      <c r="N32" s="3">
        <f t="shared" si="25"/>
        <v>0</v>
      </c>
      <c r="O32" s="3">
        <f t="shared" si="25"/>
        <v>0</v>
      </c>
      <c r="P32" s="3">
        <f t="shared" si="25"/>
        <v>0</v>
      </c>
    </row>
    <row r="33" spans="1:16" x14ac:dyDescent="0.25">
      <c r="A33" s="27" t="s">
        <v>11</v>
      </c>
      <c r="B33" s="27" t="s">
        <v>79</v>
      </c>
      <c r="C33" s="5" t="s">
        <v>4</v>
      </c>
      <c r="D33" s="3">
        <f>SUM(E33:P33)</f>
        <v>46579.712000000007</v>
      </c>
      <c r="E33" s="3">
        <f>SUM(E34:E37)</f>
        <v>0</v>
      </c>
      <c r="F33" s="3">
        <f t="shared" ref="F33:J33" si="26">SUM(F34:F37)</f>
        <v>255.6</v>
      </c>
      <c r="G33" s="3">
        <f t="shared" si="26"/>
        <v>14091.7</v>
      </c>
      <c r="H33" s="3">
        <f t="shared" si="26"/>
        <v>540.20000000000005</v>
      </c>
      <c r="I33" s="3">
        <f t="shared" si="26"/>
        <v>1966.4</v>
      </c>
      <c r="J33" s="3">
        <f t="shared" si="26"/>
        <v>20252.099999999999</v>
      </c>
      <c r="K33" s="3">
        <f>SUM(K34:K37)</f>
        <v>930.61199999999997</v>
      </c>
      <c r="L33" s="3">
        <f t="shared" ref="L33:M33" si="27">SUM(L34:L37)</f>
        <v>168</v>
      </c>
      <c r="M33" s="3">
        <f t="shared" si="27"/>
        <v>3298.3</v>
      </c>
      <c r="N33" s="3">
        <f>SUM(N34:N37)</f>
        <v>5076.8</v>
      </c>
      <c r="O33" s="3">
        <f>SUM(O34:O37)</f>
        <v>0</v>
      </c>
      <c r="P33" s="3">
        <f>SUM(P34:P37)</f>
        <v>0</v>
      </c>
    </row>
    <row r="34" spans="1:16" x14ac:dyDescent="0.25">
      <c r="A34" s="28"/>
      <c r="B34" s="28"/>
      <c r="C34" s="6" t="s">
        <v>5</v>
      </c>
      <c r="D34" s="3">
        <f t="shared" ref="D34:D37" si="28">SUM(E34:P34)</f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</row>
    <row r="35" spans="1:16" x14ac:dyDescent="0.25">
      <c r="A35" s="28"/>
      <c r="B35" s="28"/>
      <c r="C35" s="6" t="s">
        <v>6</v>
      </c>
      <c r="D35" s="3">
        <f t="shared" si="28"/>
        <v>20543</v>
      </c>
      <c r="E35" s="3">
        <v>0</v>
      </c>
      <c r="F35" s="3">
        <v>255.6</v>
      </c>
      <c r="G35" s="3">
        <v>542.1</v>
      </c>
      <c r="H35" s="3">
        <v>540.20000000000005</v>
      </c>
      <c r="I35" s="3">
        <v>253</v>
      </c>
      <c r="J35" s="3">
        <v>18952.099999999999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x14ac:dyDescent="0.25">
      <c r="A36" s="28"/>
      <c r="B36" s="28"/>
      <c r="C36" s="6" t="s">
        <v>7</v>
      </c>
      <c r="D36" s="3">
        <f t="shared" si="28"/>
        <v>26036.712</v>
      </c>
      <c r="E36" s="3">
        <v>0</v>
      </c>
      <c r="F36" s="3">
        <v>0</v>
      </c>
      <c r="G36" s="3">
        <v>13549.6</v>
      </c>
      <c r="H36" s="3">
        <v>0</v>
      </c>
      <c r="I36" s="3">
        <v>1713.4</v>
      </c>
      <c r="J36" s="3">
        <v>1300</v>
      </c>
      <c r="K36" s="3">
        <v>930.61199999999997</v>
      </c>
      <c r="L36" s="3">
        <v>168</v>
      </c>
      <c r="M36" s="3">
        <v>3298.3</v>
      </c>
      <c r="N36" s="3">
        <v>5076.8</v>
      </c>
      <c r="O36" s="3">
        <v>0</v>
      </c>
      <c r="P36" s="3">
        <v>0</v>
      </c>
    </row>
    <row r="37" spans="1:16" ht="19.5" customHeight="1" x14ac:dyDescent="0.25">
      <c r="A37" s="29"/>
      <c r="B37" s="29"/>
      <c r="C37" s="6" t="s">
        <v>53</v>
      </c>
      <c r="D37" s="3">
        <f t="shared" si="28"/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</row>
    <row r="38" spans="1:16" x14ac:dyDescent="0.25">
      <c r="A38" s="27" t="s">
        <v>12</v>
      </c>
      <c r="B38" s="27" t="s">
        <v>76</v>
      </c>
      <c r="C38" s="5" t="s">
        <v>4</v>
      </c>
      <c r="D38" s="3">
        <f>SUM(E38:P38)</f>
        <v>16428.3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f>SUM(K39:K42)</f>
        <v>3203</v>
      </c>
      <c r="L38" s="3">
        <f t="shared" ref="L38:M38" si="29">SUM(L39:L42)</f>
        <v>4671</v>
      </c>
      <c r="M38" s="3">
        <f t="shared" si="29"/>
        <v>1699.9</v>
      </c>
      <c r="N38" s="3">
        <f>SUM(N39:N42)</f>
        <v>2281.2000000000003</v>
      </c>
      <c r="O38" s="3">
        <f>SUM(O39:O42)</f>
        <v>2286.6</v>
      </c>
      <c r="P38" s="3">
        <f t="shared" ref="P38" si="30">SUM(P39:P42)</f>
        <v>2286.6</v>
      </c>
    </row>
    <row r="39" spans="1:16" x14ac:dyDescent="0.25">
      <c r="A39" s="28"/>
      <c r="B39" s="28"/>
      <c r="C39" s="6" t="s">
        <v>5</v>
      </c>
      <c r="D39" s="3">
        <f t="shared" ref="D39:D41" si="31">SUM(E39:P39)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</row>
    <row r="40" spans="1:16" x14ac:dyDescent="0.25">
      <c r="A40" s="28"/>
      <c r="B40" s="28"/>
      <c r="C40" s="6" t="s">
        <v>6</v>
      </c>
      <c r="D40" s="3">
        <f t="shared" si="31"/>
        <v>15442.599999999999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3010.8</v>
      </c>
      <c r="L40" s="3">
        <v>4390.8</v>
      </c>
      <c r="M40" s="3">
        <v>1597.9</v>
      </c>
      <c r="N40" s="3">
        <v>2144.3000000000002</v>
      </c>
      <c r="O40" s="3">
        <v>2149.4</v>
      </c>
      <c r="P40" s="3">
        <v>2149.4</v>
      </c>
    </row>
    <row r="41" spans="1:16" x14ac:dyDescent="0.25">
      <c r="A41" s="28"/>
      <c r="B41" s="28"/>
      <c r="C41" s="6" t="s">
        <v>7</v>
      </c>
      <c r="D41" s="3">
        <f t="shared" si="31"/>
        <v>985.7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192.2</v>
      </c>
      <c r="L41" s="3">
        <v>280.2</v>
      </c>
      <c r="M41" s="3">
        <v>102</v>
      </c>
      <c r="N41" s="3">
        <v>136.9</v>
      </c>
      <c r="O41" s="3">
        <v>137.19999999999999</v>
      </c>
      <c r="P41" s="3">
        <v>137.19999999999999</v>
      </c>
    </row>
    <row r="42" spans="1:16" ht="19.5" customHeight="1" x14ac:dyDescent="0.25">
      <c r="A42" s="29"/>
      <c r="B42" s="29"/>
      <c r="C42" s="6" t="s">
        <v>53</v>
      </c>
      <c r="D42" s="3">
        <f>SUM(E42:P42)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4">
        <v>0</v>
      </c>
    </row>
    <row r="43" spans="1:16" ht="21.75" customHeight="1" x14ac:dyDescent="0.25">
      <c r="A43" s="27" t="s">
        <v>77</v>
      </c>
      <c r="B43" s="27" t="s">
        <v>101</v>
      </c>
      <c r="C43" s="5" t="s">
        <v>4</v>
      </c>
      <c r="D43" s="3">
        <f>SUM(E43:P43)</f>
        <v>495908.34</v>
      </c>
      <c r="E43" s="3">
        <f>E44+E45+E46+E48</f>
        <v>19899.2</v>
      </c>
      <c r="F43" s="3">
        <f t="shared" ref="F43:I43" si="32">F44+F45+F46+F48</f>
        <v>23997.5</v>
      </c>
      <c r="G43" s="3">
        <f t="shared" si="32"/>
        <v>30084.7</v>
      </c>
      <c r="H43" s="3">
        <f t="shared" si="32"/>
        <v>34685.5</v>
      </c>
      <c r="I43" s="3">
        <f t="shared" si="32"/>
        <v>35532</v>
      </c>
      <c r="J43" s="3">
        <f t="shared" ref="J43:O43" si="33">J44+J45+J46+J48</f>
        <v>36212.800000000003</v>
      </c>
      <c r="K43" s="3">
        <f t="shared" si="33"/>
        <v>43776.54</v>
      </c>
      <c r="L43" s="3">
        <f t="shared" si="33"/>
        <v>51129.4</v>
      </c>
      <c r="M43" s="3">
        <f>M44+M45+M46+M48</f>
        <v>57140.7</v>
      </c>
      <c r="N43" s="3">
        <f t="shared" si="33"/>
        <v>55150</v>
      </c>
      <c r="O43" s="3">
        <f t="shared" si="33"/>
        <v>54150</v>
      </c>
      <c r="P43" s="3">
        <f t="shared" ref="P43" si="34">P44+P45+P46+P48</f>
        <v>54150</v>
      </c>
    </row>
    <row r="44" spans="1:16" ht="20.100000000000001" customHeight="1" x14ac:dyDescent="0.25">
      <c r="A44" s="28"/>
      <c r="B44" s="28"/>
      <c r="C44" s="6" t="s">
        <v>5</v>
      </c>
      <c r="D44" s="3">
        <f t="shared" ref="D44:D48" si="35">SUM(E44:P44)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4">
        <v>0</v>
      </c>
    </row>
    <row r="45" spans="1:16" ht="20.100000000000001" customHeight="1" x14ac:dyDescent="0.25">
      <c r="A45" s="28"/>
      <c r="B45" s="28"/>
      <c r="C45" s="6" t="s">
        <v>6</v>
      </c>
      <c r="D45" s="3">
        <f t="shared" si="35"/>
        <v>1192</v>
      </c>
      <c r="E45" s="3">
        <v>599</v>
      </c>
      <c r="F45" s="3">
        <v>593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4">
        <v>0</v>
      </c>
    </row>
    <row r="46" spans="1:16" ht="30" x14ac:dyDescent="0.25">
      <c r="A46" s="28"/>
      <c r="B46" s="28"/>
      <c r="C46" s="6" t="s">
        <v>54</v>
      </c>
      <c r="D46" s="3">
        <f t="shared" si="35"/>
        <v>494716.34</v>
      </c>
      <c r="E46" s="3">
        <v>19300.2</v>
      </c>
      <c r="F46" s="3">
        <v>23404.5</v>
      </c>
      <c r="G46" s="3">
        <v>30084.7</v>
      </c>
      <c r="H46" s="3">
        <v>34685.5</v>
      </c>
      <c r="I46" s="3">
        <v>35532</v>
      </c>
      <c r="J46" s="3">
        <v>36212.800000000003</v>
      </c>
      <c r="K46" s="3">
        <v>43776.54</v>
      </c>
      <c r="L46" s="3">
        <v>51129.4</v>
      </c>
      <c r="M46" s="3">
        <v>57140.7</v>
      </c>
      <c r="N46" s="3">
        <v>55150</v>
      </c>
      <c r="O46" s="3">
        <v>54150</v>
      </c>
      <c r="P46" s="3">
        <v>54150</v>
      </c>
    </row>
    <row r="47" spans="1:16" ht="30" x14ac:dyDescent="0.25">
      <c r="A47" s="28"/>
      <c r="B47" s="28"/>
      <c r="C47" s="7" t="s">
        <v>55</v>
      </c>
      <c r="D47" s="3">
        <f t="shared" si="35"/>
        <v>7007</v>
      </c>
      <c r="E47" s="3">
        <v>7007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4">
        <v>0</v>
      </c>
    </row>
    <row r="48" spans="1:16" ht="20.100000000000001" customHeight="1" x14ac:dyDescent="0.25">
      <c r="A48" s="29"/>
      <c r="B48" s="29"/>
      <c r="C48" s="6" t="s">
        <v>53</v>
      </c>
      <c r="D48" s="3">
        <f t="shared" si="35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4">
        <v>0</v>
      </c>
    </row>
    <row r="49" spans="1:16" x14ac:dyDescent="0.25">
      <c r="A49" s="27" t="s">
        <v>78</v>
      </c>
      <c r="B49" s="27" t="s">
        <v>46</v>
      </c>
      <c r="C49" s="5" t="s">
        <v>4</v>
      </c>
      <c r="D49" s="3">
        <f>SUM(E49:P49)</f>
        <v>10949.7</v>
      </c>
      <c r="E49" s="3">
        <f>SUM(E50:E53)</f>
        <v>0</v>
      </c>
      <c r="F49" s="3">
        <f>SUM(F50:F53)</f>
        <v>0</v>
      </c>
      <c r="G49" s="3">
        <f t="shared" ref="G49:P49" si="36">SUM(G50:G53)</f>
        <v>0</v>
      </c>
      <c r="H49" s="3">
        <f t="shared" si="36"/>
        <v>0</v>
      </c>
      <c r="I49" s="3">
        <f t="shared" si="36"/>
        <v>324</v>
      </c>
      <c r="J49" s="3">
        <f t="shared" si="36"/>
        <v>0</v>
      </c>
      <c r="K49" s="3">
        <f>SUM(K50:K53)</f>
        <v>7506.7</v>
      </c>
      <c r="L49" s="3">
        <f t="shared" si="36"/>
        <v>3119</v>
      </c>
      <c r="M49" s="3">
        <f t="shared" si="36"/>
        <v>0</v>
      </c>
      <c r="N49" s="3">
        <f t="shared" si="36"/>
        <v>0</v>
      </c>
      <c r="O49" s="3">
        <f t="shared" si="36"/>
        <v>0</v>
      </c>
      <c r="P49" s="3">
        <f t="shared" si="36"/>
        <v>0</v>
      </c>
    </row>
    <row r="50" spans="1:16" x14ac:dyDescent="0.25">
      <c r="A50" s="28"/>
      <c r="B50" s="28"/>
      <c r="C50" s="6" t="s">
        <v>5</v>
      </c>
      <c r="D50" s="3">
        <f t="shared" ref="D50:D53" si="37">SUM(E50:P50)</f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x14ac:dyDescent="0.25">
      <c r="A51" s="28"/>
      <c r="B51" s="28"/>
      <c r="C51" s="6" t="s">
        <v>6</v>
      </c>
      <c r="D51" s="3">
        <f t="shared" si="37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6" x14ac:dyDescent="0.25">
      <c r="A52" s="28"/>
      <c r="B52" s="28"/>
      <c r="C52" s="6" t="s">
        <v>7</v>
      </c>
      <c r="D52" s="3">
        <f t="shared" si="37"/>
        <v>10949.7</v>
      </c>
      <c r="E52" s="3">
        <v>0</v>
      </c>
      <c r="F52" s="3">
        <v>0</v>
      </c>
      <c r="G52" s="3">
        <v>0</v>
      </c>
      <c r="H52" s="3">
        <v>0</v>
      </c>
      <c r="I52" s="3">
        <v>324</v>
      </c>
      <c r="J52" s="3">
        <v>0</v>
      </c>
      <c r="K52" s="3">
        <v>7506.7</v>
      </c>
      <c r="L52" s="3">
        <v>3119</v>
      </c>
      <c r="M52" s="3">
        <v>0</v>
      </c>
      <c r="N52" s="3">
        <v>0</v>
      </c>
      <c r="O52" s="3">
        <v>0</v>
      </c>
      <c r="P52" s="3">
        <v>0</v>
      </c>
    </row>
    <row r="53" spans="1:16" ht="18" customHeight="1" x14ac:dyDescent="0.25">
      <c r="A53" s="29"/>
      <c r="B53" s="29"/>
      <c r="C53" s="6" t="s">
        <v>53</v>
      </c>
      <c r="D53" s="3">
        <f t="shared" si="37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x14ac:dyDescent="0.25">
      <c r="A54" s="30" t="s">
        <v>13</v>
      </c>
      <c r="B54" s="30" t="s">
        <v>14</v>
      </c>
      <c r="C54" s="5" t="s">
        <v>4</v>
      </c>
      <c r="D54" s="2">
        <f>SUM(E54:P54)</f>
        <v>43052.04</v>
      </c>
      <c r="E54" s="2">
        <f>SUM(E55:E58)</f>
        <v>1754.8</v>
      </c>
      <c r="F54" s="2">
        <f>SUM(F55:F58)</f>
        <v>2272.5</v>
      </c>
      <c r="G54" s="2">
        <f t="shared" ref="G54:P54" si="38">SUM(G55:G58)</f>
        <v>2300.4</v>
      </c>
      <c r="H54" s="2">
        <f t="shared" si="38"/>
        <v>2139.3000000000002</v>
      </c>
      <c r="I54" s="2">
        <f t="shared" si="38"/>
        <v>2737.7000000000003</v>
      </c>
      <c r="J54" s="2">
        <f t="shared" si="38"/>
        <v>6333.2000000000007</v>
      </c>
      <c r="K54" s="2">
        <f t="shared" si="38"/>
        <v>3746.04</v>
      </c>
      <c r="L54" s="2">
        <f t="shared" si="38"/>
        <v>3069.3</v>
      </c>
      <c r="M54" s="2">
        <f>SUM(M55:M58)</f>
        <v>4387.1000000000004</v>
      </c>
      <c r="N54" s="2">
        <f t="shared" si="38"/>
        <v>4760.5</v>
      </c>
      <c r="O54" s="2">
        <f t="shared" si="38"/>
        <v>4828.2</v>
      </c>
      <c r="P54" s="2">
        <f t="shared" si="38"/>
        <v>4723</v>
      </c>
    </row>
    <row r="55" spans="1:16" x14ac:dyDescent="0.25">
      <c r="A55" s="31"/>
      <c r="B55" s="31"/>
      <c r="C55" s="6" t="s">
        <v>5</v>
      </c>
      <c r="D55" s="3">
        <f>SUM(E55:P55)</f>
        <v>0</v>
      </c>
      <c r="E55" s="3">
        <f>E60</f>
        <v>0</v>
      </c>
      <c r="F55" s="3">
        <f t="shared" ref="F55:P55" si="39">F60</f>
        <v>0</v>
      </c>
      <c r="G55" s="3">
        <f t="shared" si="39"/>
        <v>0</v>
      </c>
      <c r="H55" s="3">
        <f t="shared" si="39"/>
        <v>0</v>
      </c>
      <c r="I55" s="3">
        <f t="shared" si="39"/>
        <v>0</v>
      </c>
      <c r="J55" s="3">
        <f t="shared" si="39"/>
        <v>0</v>
      </c>
      <c r="K55" s="3">
        <f t="shared" si="39"/>
        <v>0</v>
      </c>
      <c r="L55" s="3">
        <f t="shared" si="39"/>
        <v>0</v>
      </c>
      <c r="M55" s="3">
        <f t="shared" si="39"/>
        <v>0</v>
      </c>
      <c r="N55" s="3">
        <f t="shared" si="39"/>
        <v>0</v>
      </c>
      <c r="O55" s="3">
        <f t="shared" si="39"/>
        <v>0</v>
      </c>
      <c r="P55" s="3">
        <f t="shared" si="39"/>
        <v>0</v>
      </c>
    </row>
    <row r="56" spans="1:16" x14ac:dyDescent="0.25">
      <c r="A56" s="31"/>
      <c r="B56" s="31"/>
      <c r="C56" s="6" t="s">
        <v>6</v>
      </c>
      <c r="D56" s="3">
        <f t="shared" ref="D56:D61" si="40">SUM(E56:P56)</f>
        <v>0</v>
      </c>
      <c r="E56" s="3">
        <f t="shared" ref="E56:P58" si="41">E61</f>
        <v>0</v>
      </c>
      <c r="F56" s="3">
        <f t="shared" si="41"/>
        <v>0</v>
      </c>
      <c r="G56" s="3">
        <f t="shared" si="41"/>
        <v>0</v>
      </c>
      <c r="H56" s="3">
        <f t="shared" si="41"/>
        <v>0</v>
      </c>
      <c r="I56" s="3">
        <f t="shared" si="41"/>
        <v>0</v>
      </c>
      <c r="J56" s="3">
        <f t="shared" si="41"/>
        <v>0</v>
      </c>
      <c r="K56" s="3">
        <f t="shared" si="41"/>
        <v>0</v>
      </c>
      <c r="L56" s="3">
        <f t="shared" si="41"/>
        <v>0</v>
      </c>
      <c r="M56" s="3">
        <f t="shared" si="41"/>
        <v>0</v>
      </c>
      <c r="N56" s="3">
        <f t="shared" si="41"/>
        <v>0</v>
      </c>
      <c r="O56" s="3">
        <f t="shared" si="41"/>
        <v>0</v>
      </c>
      <c r="P56" s="3">
        <f t="shared" si="41"/>
        <v>0</v>
      </c>
    </row>
    <row r="57" spans="1:16" x14ac:dyDescent="0.25">
      <c r="A57" s="31"/>
      <c r="B57" s="31"/>
      <c r="C57" s="6" t="s">
        <v>7</v>
      </c>
      <c r="D57" s="3">
        <f>SUM(E57:P57)</f>
        <v>43052.04</v>
      </c>
      <c r="E57" s="3">
        <f>E62</f>
        <v>1754.8</v>
      </c>
      <c r="F57" s="3">
        <f t="shared" ref="F57:P57" si="42">F62</f>
        <v>2272.5</v>
      </c>
      <c r="G57" s="3">
        <f t="shared" si="42"/>
        <v>2300.4</v>
      </c>
      <c r="H57" s="3">
        <f t="shared" si="42"/>
        <v>2139.3000000000002</v>
      </c>
      <c r="I57" s="3">
        <f t="shared" si="42"/>
        <v>2737.7000000000003</v>
      </c>
      <c r="J57" s="3">
        <f t="shared" si="42"/>
        <v>6333.2000000000007</v>
      </c>
      <c r="K57" s="3">
        <f t="shared" si="42"/>
        <v>3746.04</v>
      </c>
      <c r="L57" s="3">
        <f t="shared" si="42"/>
        <v>3069.3</v>
      </c>
      <c r="M57" s="3">
        <f t="shared" si="42"/>
        <v>4387.1000000000004</v>
      </c>
      <c r="N57" s="3">
        <f t="shared" si="42"/>
        <v>4760.5</v>
      </c>
      <c r="O57" s="3">
        <f t="shared" si="42"/>
        <v>4828.2</v>
      </c>
      <c r="P57" s="3">
        <f t="shared" si="42"/>
        <v>4723</v>
      </c>
    </row>
    <row r="58" spans="1:16" ht="20.100000000000001" customHeight="1" x14ac:dyDescent="0.25">
      <c r="A58" s="32"/>
      <c r="B58" s="32"/>
      <c r="C58" s="6" t="s">
        <v>53</v>
      </c>
      <c r="D58" s="3">
        <f t="shared" si="40"/>
        <v>0</v>
      </c>
      <c r="E58" s="3">
        <f t="shared" si="41"/>
        <v>0</v>
      </c>
      <c r="F58" s="3">
        <f t="shared" si="41"/>
        <v>0</v>
      </c>
      <c r="G58" s="3">
        <f t="shared" si="41"/>
        <v>0</v>
      </c>
      <c r="H58" s="3">
        <f t="shared" si="41"/>
        <v>0</v>
      </c>
      <c r="I58" s="3">
        <f t="shared" si="41"/>
        <v>0</v>
      </c>
      <c r="J58" s="3">
        <f t="shared" si="41"/>
        <v>0</v>
      </c>
      <c r="K58" s="3">
        <f t="shared" si="41"/>
        <v>0</v>
      </c>
      <c r="L58" s="3">
        <f t="shared" si="41"/>
        <v>0</v>
      </c>
      <c r="M58" s="3">
        <f t="shared" si="41"/>
        <v>0</v>
      </c>
      <c r="N58" s="3">
        <f t="shared" si="41"/>
        <v>0</v>
      </c>
      <c r="O58" s="3">
        <f t="shared" si="41"/>
        <v>0</v>
      </c>
      <c r="P58" s="3">
        <f t="shared" si="41"/>
        <v>0</v>
      </c>
    </row>
    <row r="59" spans="1:16" ht="20.100000000000001" customHeight="1" x14ac:dyDescent="0.25">
      <c r="A59" s="27" t="s">
        <v>15</v>
      </c>
      <c r="B59" s="27" t="s">
        <v>16</v>
      </c>
      <c r="C59" s="5" t="s">
        <v>4</v>
      </c>
      <c r="D59" s="3">
        <f t="shared" si="40"/>
        <v>43052.04</v>
      </c>
      <c r="E59" s="3">
        <f>SUM(E60:E63)</f>
        <v>1754.8</v>
      </c>
      <c r="F59" s="3">
        <f t="shared" ref="F59:P59" si="43">SUM(F60:F63)</f>
        <v>2272.5</v>
      </c>
      <c r="G59" s="3">
        <f t="shared" si="43"/>
        <v>2300.4</v>
      </c>
      <c r="H59" s="3">
        <f t="shared" si="43"/>
        <v>2139.3000000000002</v>
      </c>
      <c r="I59" s="3">
        <f t="shared" si="43"/>
        <v>2737.7000000000003</v>
      </c>
      <c r="J59" s="3">
        <f t="shared" si="43"/>
        <v>6333.2000000000007</v>
      </c>
      <c r="K59" s="3">
        <f t="shared" si="43"/>
        <v>3746.04</v>
      </c>
      <c r="L59" s="3">
        <f t="shared" si="43"/>
        <v>3069.3</v>
      </c>
      <c r="M59" s="3">
        <f t="shared" si="43"/>
        <v>4387.1000000000004</v>
      </c>
      <c r="N59" s="3">
        <f t="shared" si="43"/>
        <v>4760.5</v>
      </c>
      <c r="O59" s="3">
        <f t="shared" si="43"/>
        <v>4828.2</v>
      </c>
      <c r="P59" s="3">
        <f t="shared" si="43"/>
        <v>4723</v>
      </c>
    </row>
    <row r="60" spans="1:16" x14ac:dyDescent="0.25">
      <c r="A60" s="28"/>
      <c r="B60" s="28"/>
      <c r="C60" s="6" t="s">
        <v>5</v>
      </c>
      <c r="D60" s="3">
        <f t="shared" si="40"/>
        <v>0</v>
      </c>
      <c r="E60" s="3">
        <f>E65+E70+E75</f>
        <v>0</v>
      </c>
      <c r="F60" s="3">
        <f>F65+F70+F75</f>
        <v>0</v>
      </c>
      <c r="G60" s="3">
        <f t="shared" ref="G60:P60" si="44">G65+G70+G75</f>
        <v>0</v>
      </c>
      <c r="H60" s="3">
        <f>H65+H70+H75</f>
        <v>0</v>
      </c>
      <c r="I60" s="3">
        <f t="shared" si="44"/>
        <v>0</v>
      </c>
      <c r="J60" s="3">
        <f t="shared" si="44"/>
        <v>0</v>
      </c>
      <c r="K60" s="3">
        <f t="shared" si="44"/>
        <v>0</v>
      </c>
      <c r="L60" s="3">
        <f>L65+L70+L75</f>
        <v>0</v>
      </c>
      <c r="M60" s="3">
        <f t="shared" si="44"/>
        <v>0</v>
      </c>
      <c r="N60" s="3">
        <f t="shared" si="44"/>
        <v>0</v>
      </c>
      <c r="O60" s="3">
        <f t="shared" si="44"/>
        <v>0</v>
      </c>
      <c r="P60" s="3">
        <f t="shared" si="44"/>
        <v>0</v>
      </c>
    </row>
    <row r="61" spans="1:16" x14ac:dyDescent="0.25">
      <c r="A61" s="28"/>
      <c r="B61" s="28"/>
      <c r="C61" s="6" t="s">
        <v>6</v>
      </c>
      <c r="D61" s="3">
        <f t="shared" si="40"/>
        <v>0</v>
      </c>
      <c r="E61" s="3">
        <f>E66+E71+E76</f>
        <v>0</v>
      </c>
      <c r="F61" s="3">
        <f t="shared" ref="F61:P61" si="45">F66+F71+F76</f>
        <v>0</v>
      </c>
      <c r="G61" s="3">
        <f t="shared" si="45"/>
        <v>0</v>
      </c>
      <c r="H61" s="3">
        <f t="shared" si="45"/>
        <v>0</v>
      </c>
      <c r="I61" s="3">
        <f t="shared" si="45"/>
        <v>0</v>
      </c>
      <c r="J61" s="3">
        <f>J66+J71+J76</f>
        <v>0</v>
      </c>
      <c r="K61" s="3">
        <f t="shared" si="45"/>
        <v>0</v>
      </c>
      <c r="L61" s="3">
        <f t="shared" si="45"/>
        <v>0</v>
      </c>
      <c r="M61" s="3">
        <f t="shared" si="45"/>
        <v>0</v>
      </c>
      <c r="N61" s="3">
        <f t="shared" si="45"/>
        <v>0</v>
      </c>
      <c r="O61" s="3">
        <f t="shared" si="45"/>
        <v>0</v>
      </c>
      <c r="P61" s="3">
        <f t="shared" si="45"/>
        <v>0</v>
      </c>
    </row>
    <row r="62" spans="1:16" x14ac:dyDescent="0.25">
      <c r="A62" s="28"/>
      <c r="B62" s="28"/>
      <c r="C62" s="6" t="s">
        <v>7</v>
      </c>
      <c r="D62" s="3">
        <f>SUM(E62:P62)</f>
        <v>43052.04</v>
      </c>
      <c r="E62" s="3">
        <f t="shared" ref="E62:P63" si="46">E67+E72+E77</f>
        <v>1754.8</v>
      </c>
      <c r="F62" s="3">
        <f t="shared" si="46"/>
        <v>2272.5</v>
      </c>
      <c r="G62" s="3">
        <f t="shared" si="46"/>
        <v>2300.4</v>
      </c>
      <c r="H62" s="3">
        <f t="shared" si="46"/>
        <v>2139.3000000000002</v>
      </c>
      <c r="I62" s="3">
        <f t="shared" si="46"/>
        <v>2737.7000000000003</v>
      </c>
      <c r="J62" s="3">
        <f t="shared" si="46"/>
        <v>6333.2000000000007</v>
      </c>
      <c r="K62" s="3">
        <f t="shared" si="46"/>
        <v>3746.04</v>
      </c>
      <c r="L62" s="3">
        <f t="shared" si="46"/>
        <v>3069.3</v>
      </c>
      <c r="M62" s="3">
        <f t="shared" si="46"/>
        <v>4387.1000000000004</v>
      </c>
      <c r="N62" s="3">
        <f t="shared" si="46"/>
        <v>4760.5</v>
      </c>
      <c r="O62" s="3">
        <f t="shared" si="46"/>
        <v>4828.2</v>
      </c>
      <c r="P62" s="3">
        <f t="shared" si="46"/>
        <v>4723</v>
      </c>
    </row>
    <row r="63" spans="1:16" ht="15.75" customHeight="1" x14ac:dyDescent="0.25">
      <c r="A63" s="29"/>
      <c r="B63" s="29"/>
      <c r="C63" s="6" t="s">
        <v>53</v>
      </c>
      <c r="D63" s="3">
        <f>SUM(E63:P63)</f>
        <v>0</v>
      </c>
      <c r="E63" s="3">
        <f t="shared" si="46"/>
        <v>0</v>
      </c>
      <c r="F63" s="3">
        <f t="shared" si="46"/>
        <v>0</v>
      </c>
      <c r="G63" s="3">
        <f t="shared" si="46"/>
        <v>0</v>
      </c>
      <c r="H63" s="3">
        <f t="shared" si="46"/>
        <v>0</v>
      </c>
      <c r="I63" s="3">
        <f t="shared" si="46"/>
        <v>0</v>
      </c>
      <c r="J63" s="3">
        <f t="shared" si="46"/>
        <v>0</v>
      </c>
      <c r="K63" s="3">
        <f t="shared" si="46"/>
        <v>0</v>
      </c>
      <c r="L63" s="3">
        <f t="shared" si="46"/>
        <v>0</v>
      </c>
      <c r="M63" s="3">
        <f t="shared" si="46"/>
        <v>0</v>
      </c>
      <c r="N63" s="3">
        <f t="shared" si="46"/>
        <v>0</v>
      </c>
      <c r="O63" s="3">
        <f t="shared" si="46"/>
        <v>0</v>
      </c>
      <c r="P63" s="3">
        <f t="shared" si="46"/>
        <v>0</v>
      </c>
    </row>
    <row r="64" spans="1:16" x14ac:dyDescent="0.25">
      <c r="A64" s="27" t="s">
        <v>17</v>
      </c>
      <c r="B64" s="27" t="s">
        <v>18</v>
      </c>
      <c r="C64" s="5" t="s">
        <v>4</v>
      </c>
      <c r="D64" s="3">
        <f>SUM(E64:P64)</f>
        <v>1229.7</v>
      </c>
      <c r="E64" s="3">
        <f>SUM(E65:E68)</f>
        <v>43.7</v>
      </c>
      <c r="F64" s="3">
        <f t="shared" ref="F64:P64" si="47">SUM(F65:F68)</f>
        <v>57.3</v>
      </c>
      <c r="G64" s="3">
        <f t="shared" si="47"/>
        <v>97.8</v>
      </c>
      <c r="H64" s="3">
        <f t="shared" si="47"/>
        <v>46.5</v>
      </c>
      <c r="I64" s="3">
        <f t="shared" si="47"/>
        <v>146.9</v>
      </c>
      <c r="J64" s="3">
        <f t="shared" si="47"/>
        <v>99.4</v>
      </c>
      <c r="K64" s="3">
        <f>SUM(K65:K68)</f>
        <v>409.8</v>
      </c>
      <c r="L64" s="3">
        <f t="shared" si="47"/>
        <v>21</v>
      </c>
      <c r="M64" s="3">
        <f>SUM(M65:M68)</f>
        <v>307.3</v>
      </c>
      <c r="N64" s="3">
        <f t="shared" si="47"/>
        <v>0</v>
      </c>
      <c r="O64" s="3">
        <f t="shared" si="47"/>
        <v>0</v>
      </c>
      <c r="P64" s="3">
        <f t="shared" si="47"/>
        <v>0</v>
      </c>
    </row>
    <row r="65" spans="1:16" x14ac:dyDescent="0.25">
      <c r="A65" s="28"/>
      <c r="B65" s="28"/>
      <c r="C65" s="6" t="s">
        <v>5</v>
      </c>
      <c r="D65" s="3">
        <f t="shared" ref="D65:D73" si="48">SUM(E65:P65)</f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</row>
    <row r="66" spans="1:16" x14ac:dyDescent="0.25">
      <c r="A66" s="28"/>
      <c r="B66" s="28"/>
      <c r="C66" s="6" t="s">
        <v>6</v>
      </c>
      <c r="D66" s="3">
        <f t="shared" si="48"/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</row>
    <row r="67" spans="1:16" x14ac:dyDescent="0.25">
      <c r="A67" s="28"/>
      <c r="B67" s="28"/>
      <c r="C67" s="6" t="s">
        <v>7</v>
      </c>
      <c r="D67" s="3">
        <f>SUM(E67:P67)</f>
        <v>1229.7</v>
      </c>
      <c r="E67" s="3">
        <v>43.7</v>
      </c>
      <c r="F67" s="3">
        <v>57.3</v>
      </c>
      <c r="G67" s="3">
        <v>97.8</v>
      </c>
      <c r="H67" s="3">
        <v>46.5</v>
      </c>
      <c r="I67" s="3">
        <v>146.9</v>
      </c>
      <c r="J67" s="3">
        <v>99.4</v>
      </c>
      <c r="K67" s="3">
        <v>409.8</v>
      </c>
      <c r="L67" s="3">
        <v>21</v>
      </c>
      <c r="M67" s="3">
        <v>307.3</v>
      </c>
      <c r="N67" s="3">
        <v>0</v>
      </c>
      <c r="O67" s="3">
        <v>0</v>
      </c>
      <c r="P67" s="3">
        <v>0</v>
      </c>
    </row>
    <row r="68" spans="1:16" ht="20.100000000000001" customHeight="1" x14ac:dyDescent="0.25">
      <c r="A68" s="29"/>
      <c r="B68" s="29"/>
      <c r="C68" s="6" t="s">
        <v>53</v>
      </c>
      <c r="D68" s="3">
        <f t="shared" si="48"/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</row>
    <row r="69" spans="1:16" x14ac:dyDescent="0.25">
      <c r="A69" s="27" t="s">
        <v>19</v>
      </c>
      <c r="B69" s="27" t="s">
        <v>60</v>
      </c>
      <c r="C69" s="5" t="s">
        <v>4</v>
      </c>
      <c r="D69" s="3">
        <f>SUM(E69:P69)</f>
        <v>3380.5</v>
      </c>
      <c r="E69" s="3">
        <f>SUM(E70:E73)</f>
        <v>0</v>
      </c>
      <c r="F69" s="3">
        <f>SUM(F70:F73)</f>
        <v>0</v>
      </c>
      <c r="G69" s="3">
        <f t="shared" ref="G69:P69" si="49">SUM(G70:G73)</f>
        <v>89</v>
      </c>
      <c r="H69" s="3">
        <f>SUM(H70:H73)</f>
        <v>0</v>
      </c>
      <c r="I69" s="3">
        <f t="shared" si="49"/>
        <v>0</v>
      </c>
      <c r="J69" s="3">
        <f t="shared" si="49"/>
        <v>3291.5</v>
      </c>
      <c r="K69" s="3">
        <f t="shared" si="49"/>
        <v>0</v>
      </c>
      <c r="L69" s="3">
        <f t="shared" si="49"/>
        <v>0</v>
      </c>
      <c r="M69" s="3">
        <f t="shared" si="49"/>
        <v>0</v>
      </c>
      <c r="N69" s="3">
        <f t="shared" si="49"/>
        <v>0</v>
      </c>
      <c r="O69" s="3">
        <f t="shared" si="49"/>
        <v>0</v>
      </c>
      <c r="P69" s="3">
        <f t="shared" si="49"/>
        <v>0</v>
      </c>
    </row>
    <row r="70" spans="1:16" x14ac:dyDescent="0.25">
      <c r="A70" s="28"/>
      <c r="B70" s="28"/>
      <c r="C70" s="6" t="s">
        <v>5</v>
      </c>
      <c r="D70" s="3">
        <f t="shared" si="48"/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x14ac:dyDescent="0.25">
      <c r="A71" s="28"/>
      <c r="B71" s="28"/>
      <c r="C71" s="6" t="s">
        <v>6</v>
      </c>
      <c r="D71" s="3">
        <f t="shared" si="48"/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x14ac:dyDescent="0.25">
      <c r="A72" s="28"/>
      <c r="B72" s="28"/>
      <c r="C72" s="6" t="s">
        <v>7</v>
      </c>
      <c r="D72" s="3">
        <f>SUM(E72:P72)</f>
        <v>3380.5</v>
      </c>
      <c r="E72" s="3">
        <v>0</v>
      </c>
      <c r="F72" s="3">
        <v>0</v>
      </c>
      <c r="G72" s="3">
        <v>89</v>
      </c>
      <c r="H72" s="3">
        <v>0</v>
      </c>
      <c r="I72" s="3">
        <v>0</v>
      </c>
      <c r="J72" s="3">
        <v>3291.5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20.100000000000001" customHeight="1" x14ac:dyDescent="0.25">
      <c r="A73" s="29"/>
      <c r="B73" s="29"/>
      <c r="C73" s="6" t="s">
        <v>53</v>
      </c>
      <c r="D73" s="3">
        <f t="shared" si="48"/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x14ac:dyDescent="0.25">
      <c r="A74" s="27" t="s">
        <v>20</v>
      </c>
      <c r="B74" s="27" t="s">
        <v>61</v>
      </c>
      <c r="C74" s="5" t="s">
        <v>4</v>
      </c>
      <c r="D74" s="3">
        <f>SUM(E74:P74)</f>
        <v>38441.839999999997</v>
      </c>
      <c r="E74" s="3">
        <f>SUM(E75:E78)</f>
        <v>1711.1</v>
      </c>
      <c r="F74" s="3">
        <f t="shared" ref="F74:P74" si="50">SUM(F75:F78)</f>
        <v>2215.1999999999998</v>
      </c>
      <c r="G74" s="3">
        <f t="shared" si="50"/>
        <v>2113.6</v>
      </c>
      <c r="H74" s="3">
        <f t="shared" si="50"/>
        <v>2092.8000000000002</v>
      </c>
      <c r="I74" s="3">
        <f t="shared" si="50"/>
        <v>2590.8000000000002</v>
      </c>
      <c r="J74" s="3">
        <f t="shared" si="50"/>
        <v>2942.3</v>
      </c>
      <c r="K74" s="3">
        <f t="shared" si="50"/>
        <v>3336.24</v>
      </c>
      <c r="L74" s="3">
        <f>SUM(L75:L78)</f>
        <v>3048.3</v>
      </c>
      <c r="M74" s="3">
        <f>SUM(M75:M78)</f>
        <v>4079.8</v>
      </c>
      <c r="N74" s="3">
        <f t="shared" si="50"/>
        <v>4760.5</v>
      </c>
      <c r="O74" s="3">
        <f t="shared" si="50"/>
        <v>4828.2</v>
      </c>
      <c r="P74" s="3">
        <f t="shared" si="50"/>
        <v>4723</v>
      </c>
    </row>
    <row r="75" spans="1:16" x14ac:dyDescent="0.25">
      <c r="A75" s="28"/>
      <c r="B75" s="28"/>
      <c r="C75" s="6" t="s">
        <v>5</v>
      </c>
      <c r="D75" s="3">
        <f t="shared" ref="D75:D78" si="51">SUM(E75:P75)</f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x14ac:dyDescent="0.25">
      <c r="A76" s="28"/>
      <c r="B76" s="28"/>
      <c r="C76" s="6" t="s">
        <v>6</v>
      </c>
      <c r="D76" s="3">
        <f t="shared" si="51"/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</row>
    <row r="77" spans="1:16" x14ac:dyDescent="0.25">
      <c r="A77" s="28"/>
      <c r="B77" s="28"/>
      <c r="C77" s="6" t="s">
        <v>7</v>
      </c>
      <c r="D77" s="3">
        <f>SUM(E77:P77)</f>
        <v>38441.839999999997</v>
      </c>
      <c r="E77" s="3">
        <v>1711.1</v>
      </c>
      <c r="F77" s="3">
        <v>2215.1999999999998</v>
      </c>
      <c r="G77" s="3">
        <v>2113.6</v>
      </c>
      <c r="H77" s="3">
        <v>2092.8000000000002</v>
      </c>
      <c r="I77" s="3">
        <v>2590.8000000000002</v>
      </c>
      <c r="J77" s="3">
        <v>2942.3</v>
      </c>
      <c r="K77" s="3">
        <v>3336.24</v>
      </c>
      <c r="L77" s="3">
        <v>3048.3</v>
      </c>
      <c r="M77" s="3">
        <v>4079.8</v>
      </c>
      <c r="N77" s="3">
        <v>4760.5</v>
      </c>
      <c r="O77" s="3">
        <v>4828.2</v>
      </c>
      <c r="P77" s="4">
        <v>4723</v>
      </c>
    </row>
    <row r="78" spans="1:16" ht="20.100000000000001" customHeight="1" x14ac:dyDescent="0.25">
      <c r="A78" s="29"/>
      <c r="B78" s="29"/>
      <c r="C78" s="6" t="s">
        <v>53</v>
      </c>
      <c r="D78" s="3">
        <f t="shared" si="51"/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x14ac:dyDescent="0.25">
      <c r="A79" s="30" t="s">
        <v>21</v>
      </c>
      <c r="B79" s="30" t="s">
        <v>22</v>
      </c>
      <c r="C79" s="5" t="s">
        <v>4</v>
      </c>
      <c r="D79" s="2">
        <f>SUM(E79:P79)</f>
        <v>40787.660000000003</v>
      </c>
      <c r="E79" s="2">
        <f>E80+E81+E82+E84</f>
        <v>3233.9</v>
      </c>
      <c r="F79" s="2">
        <f>F80+F81+F82+F84</f>
        <v>3239.1</v>
      </c>
      <c r="G79" s="2">
        <f t="shared" ref="G79:P79" si="52">G80+G81+G82+G84</f>
        <v>3274.07</v>
      </c>
      <c r="H79" s="2">
        <f t="shared" si="52"/>
        <v>2324</v>
      </c>
      <c r="I79" s="2">
        <f t="shared" si="52"/>
        <v>3114.7</v>
      </c>
      <c r="J79" s="2">
        <f t="shared" si="52"/>
        <v>2784.1</v>
      </c>
      <c r="K79" s="2">
        <f t="shared" si="52"/>
        <v>3446.49</v>
      </c>
      <c r="L79" s="2">
        <f t="shared" si="52"/>
        <v>3388.9</v>
      </c>
      <c r="M79" s="2">
        <f t="shared" si="52"/>
        <v>3638.9</v>
      </c>
      <c r="N79" s="2">
        <f t="shared" si="52"/>
        <v>4201.6000000000004</v>
      </c>
      <c r="O79" s="2">
        <f t="shared" si="52"/>
        <v>4218</v>
      </c>
      <c r="P79" s="2">
        <f t="shared" si="52"/>
        <v>3923.9</v>
      </c>
    </row>
    <row r="80" spans="1:16" x14ac:dyDescent="0.25">
      <c r="A80" s="31"/>
      <c r="B80" s="31"/>
      <c r="C80" s="6" t="s">
        <v>5</v>
      </c>
      <c r="D80" s="3">
        <f>SUM(E80:P80)</f>
        <v>0</v>
      </c>
      <c r="E80" s="3">
        <f>E86</f>
        <v>0</v>
      </c>
      <c r="F80" s="3">
        <f t="shared" ref="F80:P80" si="53">F86</f>
        <v>0</v>
      </c>
      <c r="G80" s="3">
        <f t="shared" si="53"/>
        <v>0</v>
      </c>
      <c r="H80" s="3">
        <f t="shared" si="53"/>
        <v>0</v>
      </c>
      <c r="I80" s="3">
        <f t="shared" si="53"/>
        <v>0</v>
      </c>
      <c r="J80" s="3">
        <f t="shared" si="53"/>
        <v>0</v>
      </c>
      <c r="K80" s="3">
        <f t="shared" si="53"/>
        <v>0</v>
      </c>
      <c r="L80" s="3">
        <f t="shared" si="53"/>
        <v>0</v>
      </c>
      <c r="M80" s="3">
        <f t="shared" si="53"/>
        <v>0</v>
      </c>
      <c r="N80" s="3">
        <f t="shared" si="53"/>
        <v>0</v>
      </c>
      <c r="O80" s="3">
        <f t="shared" si="53"/>
        <v>0</v>
      </c>
      <c r="P80" s="3">
        <f t="shared" si="53"/>
        <v>0</v>
      </c>
    </row>
    <row r="81" spans="1:16" x14ac:dyDescent="0.25">
      <c r="A81" s="31"/>
      <c r="B81" s="31"/>
      <c r="C81" s="6" t="s">
        <v>6</v>
      </c>
      <c r="D81" s="3">
        <f t="shared" ref="D81:D84" si="54">SUM(E81:P81)</f>
        <v>0</v>
      </c>
      <c r="E81" s="3">
        <f t="shared" ref="E81:P84" si="55">E87</f>
        <v>0</v>
      </c>
      <c r="F81" s="3">
        <f t="shared" si="55"/>
        <v>0</v>
      </c>
      <c r="G81" s="3">
        <f t="shared" si="55"/>
        <v>0</v>
      </c>
      <c r="H81" s="3">
        <f t="shared" si="55"/>
        <v>0</v>
      </c>
      <c r="I81" s="3">
        <f t="shared" si="55"/>
        <v>0</v>
      </c>
      <c r="J81" s="3">
        <f t="shared" si="55"/>
        <v>0</v>
      </c>
      <c r="K81" s="3">
        <f t="shared" si="55"/>
        <v>0</v>
      </c>
      <c r="L81" s="3">
        <f t="shared" si="55"/>
        <v>0</v>
      </c>
      <c r="M81" s="3">
        <f t="shared" si="55"/>
        <v>0</v>
      </c>
      <c r="N81" s="3">
        <f t="shared" si="55"/>
        <v>0</v>
      </c>
      <c r="O81" s="3">
        <f t="shared" si="55"/>
        <v>0</v>
      </c>
      <c r="P81" s="3">
        <f t="shared" si="55"/>
        <v>0</v>
      </c>
    </row>
    <row r="82" spans="1:16" ht="30" x14ac:dyDescent="0.25">
      <c r="A82" s="31"/>
      <c r="B82" s="31"/>
      <c r="C82" s="6" t="s">
        <v>54</v>
      </c>
      <c r="D82" s="3">
        <f t="shared" si="54"/>
        <v>40787.660000000003</v>
      </c>
      <c r="E82" s="3">
        <f t="shared" si="55"/>
        <v>3233.9</v>
      </c>
      <c r="F82" s="3">
        <f t="shared" si="55"/>
        <v>3239.1</v>
      </c>
      <c r="G82" s="3">
        <f t="shared" si="55"/>
        <v>3274.07</v>
      </c>
      <c r="H82" s="3">
        <f t="shared" si="55"/>
        <v>2324</v>
      </c>
      <c r="I82" s="3">
        <f t="shared" si="55"/>
        <v>3114.7</v>
      </c>
      <c r="J82" s="3">
        <f t="shared" si="55"/>
        <v>2784.1</v>
      </c>
      <c r="K82" s="3">
        <f t="shared" si="55"/>
        <v>3446.49</v>
      </c>
      <c r="L82" s="3">
        <f t="shared" si="55"/>
        <v>3388.9</v>
      </c>
      <c r="M82" s="3">
        <f t="shared" si="55"/>
        <v>3638.9</v>
      </c>
      <c r="N82" s="3">
        <f t="shared" si="55"/>
        <v>4201.6000000000004</v>
      </c>
      <c r="O82" s="3">
        <f t="shared" si="55"/>
        <v>4218</v>
      </c>
      <c r="P82" s="3">
        <f t="shared" si="55"/>
        <v>3923.9</v>
      </c>
    </row>
    <row r="83" spans="1:16" ht="30" x14ac:dyDescent="0.25">
      <c r="A83" s="31"/>
      <c r="B83" s="31"/>
      <c r="C83" s="7" t="s">
        <v>55</v>
      </c>
      <c r="D83" s="3">
        <f t="shared" si="54"/>
        <v>1021.1</v>
      </c>
      <c r="E83" s="3">
        <f t="shared" si="55"/>
        <v>1021.1</v>
      </c>
      <c r="F83" s="3">
        <f t="shared" si="55"/>
        <v>0</v>
      </c>
      <c r="G83" s="3">
        <f t="shared" si="55"/>
        <v>0</v>
      </c>
      <c r="H83" s="3">
        <f t="shared" si="55"/>
        <v>0</v>
      </c>
      <c r="I83" s="3">
        <f t="shared" si="55"/>
        <v>0</v>
      </c>
      <c r="J83" s="3">
        <f t="shared" si="55"/>
        <v>0</v>
      </c>
      <c r="K83" s="3">
        <f t="shared" si="55"/>
        <v>0</v>
      </c>
      <c r="L83" s="3">
        <f t="shared" si="55"/>
        <v>0</v>
      </c>
      <c r="M83" s="3">
        <f t="shared" si="55"/>
        <v>0</v>
      </c>
      <c r="N83" s="3">
        <f t="shared" si="55"/>
        <v>0</v>
      </c>
      <c r="O83" s="3">
        <f t="shared" si="55"/>
        <v>0</v>
      </c>
      <c r="P83" s="3">
        <f t="shared" si="55"/>
        <v>0</v>
      </c>
    </row>
    <row r="84" spans="1:16" ht="20.100000000000001" customHeight="1" x14ac:dyDescent="0.25">
      <c r="A84" s="32"/>
      <c r="B84" s="32"/>
      <c r="C84" s="6" t="s">
        <v>53</v>
      </c>
      <c r="D84" s="3">
        <f t="shared" si="54"/>
        <v>0</v>
      </c>
      <c r="E84" s="3">
        <f>E90</f>
        <v>0</v>
      </c>
      <c r="F84" s="3">
        <f t="shared" si="55"/>
        <v>0</v>
      </c>
      <c r="G84" s="3">
        <f t="shared" si="55"/>
        <v>0</v>
      </c>
      <c r="H84" s="3">
        <f t="shared" si="55"/>
        <v>0</v>
      </c>
      <c r="I84" s="3">
        <f t="shared" si="55"/>
        <v>0</v>
      </c>
      <c r="J84" s="3">
        <f t="shared" si="55"/>
        <v>0</v>
      </c>
      <c r="K84" s="3">
        <f t="shared" si="55"/>
        <v>0</v>
      </c>
      <c r="L84" s="3">
        <f t="shared" si="55"/>
        <v>0</v>
      </c>
      <c r="M84" s="3">
        <f t="shared" si="55"/>
        <v>0</v>
      </c>
      <c r="N84" s="3">
        <f t="shared" si="55"/>
        <v>0</v>
      </c>
      <c r="O84" s="3">
        <f t="shared" si="55"/>
        <v>0</v>
      </c>
      <c r="P84" s="3">
        <f t="shared" si="55"/>
        <v>0</v>
      </c>
    </row>
    <row r="85" spans="1:16" x14ac:dyDescent="0.25">
      <c r="A85" s="27" t="s">
        <v>23</v>
      </c>
      <c r="B85" s="27" t="s">
        <v>24</v>
      </c>
      <c r="C85" s="5" t="s">
        <v>4</v>
      </c>
      <c r="D85" s="3">
        <f>SUM(E85:P85)</f>
        <v>40787.660000000003</v>
      </c>
      <c r="E85" s="3">
        <f>E86+E87+E88+E90</f>
        <v>3233.9</v>
      </c>
      <c r="F85" s="3">
        <f t="shared" ref="F85:P85" si="56">F86+F87+F88+F90</f>
        <v>3239.1</v>
      </c>
      <c r="G85" s="3">
        <f t="shared" si="56"/>
        <v>3274.07</v>
      </c>
      <c r="H85" s="3">
        <f t="shared" si="56"/>
        <v>2324</v>
      </c>
      <c r="I85" s="3">
        <f t="shared" si="56"/>
        <v>3114.7</v>
      </c>
      <c r="J85" s="3">
        <f t="shared" si="56"/>
        <v>2784.1</v>
      </c>
      <c r="K85" s="3">
        <f t="shared" si="56"/>
        <v>3446.49</v>
      </c>
      <c r="L85" s="3">
        <f t="shared" si="56"/>
        <v>3388.9</v>
      </c>
      <c r="M85" s="3">
        <f t="shared" si="56"/>
        <v>3638.9</v>
      </c>
      <c r="N85" s="3">
        <f t="shared" si="56"/>
        <v>4201.6000000000004</v>
      </c>
      <c r="O85" s="3">
        <f t="shared" si="56"/>
        <v>4218</v>
      </c>
      <c r="P85" s="3">
        <f t="shared" si="56"/>
        <v>3923.9</v>
      </c>
    </row>
    <row r="86" spans="1:16" x14ac:dyDescent="0.25">
      <c r="A86" s="28"/>
      <c r="B86" s="28"/>
      <c r="C86" s="6" t="s">
        <v>5</v>
      </c>
      <c r="D86" s="3">
        <f t="shared" ref="D86:D96" si="57">SUM(E86:P86)</f>
        <v>0</v>
      </c>
      <c r="E86" s="3">
        <f>E92</f>
        <v>0</v>
      </c>
      <c r="F86" s="3">
        <f t="shared" ref="F86:P86" si="58">F92</f>
        <v>0</v>
      </c>
      <c r="G86" s="3">
        <f t="shared" si="58"/>
        <v>0</v>
      </c>
      <c r="H86" s="3">
        <f t="shared" si="58"/>
        <v>0</v>
      </c>
      <c r="I86" s="3">
        <f t="shared" si="58"/>
        <v>0</v>
      </c>
      <c r="J86" s="3">
        <f t="shared" si="58"/>
        <v>0</v>
      </c>
      <c r="K86" s="3">
        <f t="shared" si="58"/>
        <v>0</v>
      </c>
      <c r="L86" s="3">
        <f>L92</f>
        <v>0</v>
      </c>
      <c r="M86" s="3">
        <f t="shared" si="58"/>
        <v>0</v>
      </c>
      <c r="N86" s="3">
        <f t="shared" si="58"/>
        <v>0</v>
      </c>
      <c r="O86" s="3">
        <f t="shared" si="58"/>
        <v>0</v>
      </c>
      <c r="P86" s="3">
        <f t="shared" si="58"/>
        <v>0</v>
      </c>
    </row>
    <row r="87" spans="1:16" x14ac:dyDescent="0.25">
      <c r="A87" s="28"/>
      <c r="B87" s="28"/>
      <c r="C87" s="6" t="s">
        <v>6</v>
      </c>
      <c r="D87" s="3">
        <f t="shared" si="57"/>
        <v>0</v>
      </c>
      <c r="E87" s="3">
        <f t="shared" ref="E87:P90" si="59">E93</f>
        <v>0</v>
      </c>
      <c r="F87" s="3">
        <f t="shared" si="59"/>
        <v>0</v>
      </c>
      <c r="G87" s="3">
        <f t="shared" si="59"/>
        <v>0</v>
      </c>
      <c r="H87" s="3">
        <f t="shared" si="59"/>
        <v>0</v>
      </c>
      <c r="I87" s="3">
        <f t="shared" si="59"/>
        <v>0</v>
      </c>
      <c r="J87" s="3">
        <f t="shared" si="59"/>
        <v>0</v>
      </c>
      <c r="K87" s="3">
        <f t="shared" si="59"/>
        <v>0</v>
      </c>
      <c r="L87" s="3">
        <f t="shared" si="59"/>
        <v>0</v>
      </c>
      <c r="M87" s="3">
        <f t="shared" si="59"/>
        <v>0</v>
      </c>
      <c r="N87" s="3">
        <f t="shared" si="59"/>
        <v>0</v>
      </c>
      <c r="O87" s="3">
        <f t="shared" si="59"/>
        <v>0</v>
      </c>
      <c r="P87" s="3">
        <f t="shared" si="59"/>
        <v>0</v>
      </c>
    </row>
    <row r="88" spans="1:16" ht="30" x14ac:dyDescent="0.25">
      <c r="A88" s="28"/>
      <c r="B88" s="28"/>
      <c r="C88" s="6" t="s">
        <v>54</v>
      </c>
      <c r="D88" s="3">
        <f t="shared" si="57"/>
        <v>40787.660000000003</v>
      </c>
      <c r="E88" s="3">
        <f t="shared" si="59"/>
        <v>3233.9</v>
      </c>
      <c r="F88" s="3">
        <f t="shared" si="59"/>
        <v>3239.1</v>
      </c>
      <c r="G88" s="3">
        <f t="shared" si="59"/>
        <v>3274.07</v>
      </c>
      <c r="H88" s="3">
        <f t="shared" si="59"/>
        <v>2324</v>
      </c>
      <c r="I88" s="3">
        <f t="shared" si="59"/>
        <v>3114.7</v>
      </c>
      <c r="J88" s="3">
        <f>J94</f>
        <v>2784.1</v>
      </c>
      <c r="K88" s="3">
        <f t="shared" si="59"/>
        <v>3446.49</v>
      </c>
      <c r="L88" s="3">
        <f t="shared" si="59"/>
        <v>3388.9</v>
      </c>
      <c r="M88" s="3">
        <f t="shared" si="59"/>
        <v>3638.9</v>
      </c>
      <c r="N88" s="3">
        <f t="shared" si="59"/>
        <v>4201.6000000000004</v>
      </c>
      <c r="O88" s="3">
        <f t="shared" si="59"/>
        <v>4218</v>
      </c>
      <c r="P88" s="3">
        <f t="shared" si="59"/>
        <v>3923.9</v>
      </c>
    </row>
    <row r="89" spans="1:16" ht="30" x14ac:dyDescent="0.25">
      <c r="A89" s="28"/>
      <c r="B89" s="28"/>
      <c r="C89" s="7" t="s">
        <v>55</v>
      </c>
      <c r="D89" s="3">
        <f t="shared" si="57"/>
        <v>1021.1</v>
      </c>
      <c r="E89" s="3">
        <f t="shared" si="59"/>
        <v>1021.1</v>
      </c>
      <c r="F89" s="3">
        <f t="shared" si="59"/>
        <v>0</v>
      </c>
      <c r="G89" s="3">
        <f t="shared" si="59"/>
        <v>0</v>
      </c>
      <c r="H89" s="3">
        <f t="shared" si="59"/>
        <v>0</v>
      </c>
      <c r="I89" s="3">
        <f t="shared" si="59"/>
        <v>0</v>
      </c>
      <c r="J89" s="3">
        <f t="shared" si="59"/>
        <v>0</v>
      </c>
      <c r="K89" s="3">
        <f t="shared" si="59"/>
        <v>0</v>
      </c>
      <c r="L89" s="3">
        <f>L95</f>
        <v>0</v>
      </c>
      <c r="M89" s="3">
        <f t="shared" si="59"/>
        <v>0</v>
      </c>
      <c r="N89" s="3">
        <f t="shared" si="59"/>
        <v>0</v>
      </c>
      <c r="O89" s="3">
        <f t="shared" si="59"/>
        <v>0</v>
      </c>
      <c r="P89" s="3">
        <f t="shared" si="59"/>
        <v>0</v>
      </c>
    </row>
    <row r="90" spans="1:16" ht="20.100000000000001" customHeight="1" x14ac:dyDescent="0.25">
      <c r="A90" s="29"/>
      <c r="B90" s="29"/>
      <c r="C90" s="6" t="s">
        <v>53</v>
      </c>
      <c r="D90" s="3">
        <f t="shared" si="57"/>
        <v>0</v>
      </c>
      <c r="E90" s="3">
        <f>E96</f>
        <v>0</v>
      </c>
      <c r="F90" s="3">
        <f t="shared" si="59"/>
        <v>0</v>
      </c>
      <c r="G90" s="3">
        <f t="shared" si="59"/>
        <v>0</v>
      </c>
      <c r="H90" s="3">
        <f t="shared" si="59"/>
        <v>0</v>
      </c>
      <c r="I90" s="3">
        <f t="shared" si="59"/>
        <v>0</v>
      </c>
      <c r="J90" s="3">
        <f t="shared" si="59"/>
        <v>0</v>
      </c>
      <c r="K90" s="3">
        <f t="shared" si="59"/>
        <v>0</v>
      </c>
      <c r="L90" s="3">
        <f t="shared" si="59"/>
        <v>0</v>
      </c>
      <c r="M90" s="3">
        <f t="shared" si="59"/>
        <v>0</v>
      </c>
      <c r="N90" s="3">
        <f t="shared" si="59"/>
        <v>0</v>
      </c>
      <c r="O90" s="3">
        <f t="shared" si="59"/>
        <v>0</v>
      </c>
      <c r="P90" s="3">
        <f t="shared" si="59"/>
        <v>0</v>
      </c>
    </row>
    <row r="91" spans="1:16" x14ac:dyDescent="0.25">
      <c r="A91" s="27" t="s">
        <v>25</v>
      </c>
      <c r="B91" s="27" t="s">
        <v>26</v>
      </c>
      <c r="C91" s="5" t="s">
        <v>4</v>
      </c>
      <c r="D91" s="3">
        <f t="shared" si="57"/>
        <v>40787.660000000003</v>
      </c>
      <c r="E91" s="3">
        <f>E92+E93+E94+E96</f>
        <v>3233.9</v>
      </c>
      <c r="F91" s="3">
        <f>F92+F93+F94+F96</f>
        <v>3239.1</v>
      </c>
      <c r="G91" s="3">
        <f t="shared" ref="G91:P91" si="60">G92+G93+G94+G96</f>
        <v>3274.07</v>
      </c>
      <c r="H91" s="3">
        <f t="shared" si="60"/>
        <v>2324</v>
      </c>
      <c r="I91" s="3">
        <f t="shared" si="60"/>
        <v>3114.7</v>
      </c>
      <c r="J91" s="3">
        <f t="shared" si="60"/>
        <v>2784.1</v>
      </c>
      <c r="K91" s="3">
        <f t="shared" si="60"/>
        <v>3446.49</v>
      </c>
      <c r="L91" s="3">
        <f>L92+L93+L94+L96</f>
        <v>3388.9</v>
      </c>
      <c r="M91" s="3">
        <f t="shared" si="60"/>
        <v>3638.9</v>
      </c>
      <c r="N91" s="3">
        <f t="shared" si="60"/>
        <v>4201.6000000000004</v>
      </c>
      <c r="O91" s="3">
        <f t="shared" si="60"/>
        <v>4218</v>
      </c>
      <c r="P91" s="3">
        <f t="shared" si="60"/>
        <v>3923.9</v>
      </c>
    </row>
    <row r="92" spans="1:16" x14ac:dyDescent="0.25">
      <c r="A92" s="28"/>
      <c r="B92" s="28"/>
      <c r="C92" s="6" t="s">
        <v>5</v>
      </c>
      <c r="D92" s="3">
        <f t="shared" si="57"/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x14ac:dyDescent="0.25">
      <c r="A93" s="28"/>
      <c r="B93" s="28"/>
      <c r="C93" s="6" t="s">
        <v>6</v>
      </c>
      <c r="D93" s="3">
        <f t="shared" si="57"/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30" x14ac:dyDescent="0.25">
      <c r="A94" s="28"/>
      <c r="B94" s="28"/>
      <c r="C94" s="6" t="s">
        <v>54</v>
      </c>
      <c r="D94" s="3">
        <f t="shared" si="57"/>
        <v>40787.660000000003</v>
      </c>
      <c r="E94" s="3">
        <v>3233.9</v>
      </c>
      <c r="F94" s="3">
        <v>3239.1</v>
      </c>
      <c r="G94" s="3">
        <v>3274.07</v>
      </c>
      <c r="H94" s="3">
        <v>2324</v>
      </c>
      <c r="I94" s="3">
        <v>3114.7</v>
      </c>
      <c r="J94" s="3">
        <v>2784.1</v>
      </c>
      <c r="K94" s="3">
        <v>3446.49</v>
      </c>
      <c r="L94" s="3">
        <v>3388.9</v>
      </c>
      <c r="M94" s="3">
        <v>3638.9</v>
      </c>
      <c r="N94" s="8">
        <v>4201.6000000000004</v>
      </c>
      <c r="O94" s="3">
        <v>4218</v>
      </c>
      <c r="P94" s="4">
        <v>3923.9</v>
      </c>
    </row>
    <row r="95" spans="1:16" ht="30" x14ac:dyDescent="0.25">
      <c r="A95" s="28"/>
      <c r="B95" s="28"/>
      <c r="C95" s="7" t="s">
        <v>55</v>
      </c>
      <c r="D95" s="3">
        <f t="shared" si="57"/>
        <v>1021.1</v>
      </c>
      <c r="E95" s="3">
        <v>1021.1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4">
        <v>0</v>
      </c>
    </row>
    <row r="96" spans="1:16" ht="20.100000000000001" customHeight="1" x14ac:dyDescent="0.25">
      <c r="A96" s="29"/>
      <c r="B96" s="29"/>
      <c r="C96" s="6" t="s">
        <v>53</v>
      </c>
      <c r="D96" s="3">
        <f t="shared" si="57"/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4">
        <v>0</v>
      </c>
    </row>
    <row r="97" spans="1:17" x14ac:dyDescent="0.25">
      <c r="A97" s="30" t="s">
        <v>27</v>
      </c>
      <c r="B97" s="30" t="s">
        <v>28</v>
      </c>
      <c r="C97" s="5" t="s">
        <v>4</v>
      </c>
      <c r="D97" s="2">
        <f>SUM(E97:P97)</f>
        <v>5511663.9999999981</v>
      </c>
      <c r="E97" s="2">
        <f t="shared" ref="E97:J97" si="61">SUM(E98:E103)</f>
        <v>268961.59999999998</v>
      </c>
      <c r="F97" s="2">
        <f t="shared" si="61"/>
        <v>17341.599999999999</v>
      </c>
      <c r="G97" s="2">
        <f t="shared" si="61"/>
        <v>27459.800000000003</v>
      </c>
      <c r="H97" s="2">
        <f t="shared" si="61"/>
        <v>472634.1</v>
      </c>
      <c r="I97" s="2">
        <f t="shared" si="61"/>
        <v>314115.39999999997</v>
      </c>
      <c r="J97" s="2">
        <f t="shared" si="61"/>
        <v>488685.9</v>
      </c>
      <c r="K97" s="2">
        <f>SUM(K98:K103)-K102-K100</f>
        <v>938016.10000000009</v>
      </c>
      <c r="L97" s="2">
        <f>L98+L99+L101</f>
        <v>1642989.3</v>
      </c>
      <c r="M97" s="2">
        <f t="shared" ref="M97:P97" si="62">M98+M99+M101</f>
        <v>1177809.8999999999</v>
      </c>
      <c r="N97" s="2">
        <f>N98+N99+N101</f>
        <v>82804.099999999991</v>
      </c>
      <c r="O97" s="2">
        <f t="shared" si="62"/>
        <v>40423.100000000006</v>
      </c>
      <c r="P97" s="2">
        <f t="shared" si="62"/>
        <v>40423.100000000006</v>
      </c>
    </row>
    <row r="98" spans="1:17" x14ac:dyDescent="0.25">
      <c r="A98" s="31"/>
      <c r="B98" s="31"/>
      <c r="C98" s="6" t="s">
        <v>5</v>
      </c>
      <c r="D98" s="3">
        <f>SUM(E98:P98)</f>
        <v>2544104.5</v>
      </c>
      <c r="E98" s="3">
        <f>E105</f>
        <v>0</v>
      </c>
      <c r="F98" s="3">
        <f t="shared" ref="F98:P98" si="63">F105</f>
        <v>0</v>
      </c>
      <c r="G98" s="3">
        <f t="shared" si="63"/>
        <v>0</v>
      </c>
      <c r="H98" s="3">
        <f t="shared" si="63"/>
        <v>455940</v>
      </c>
      <c r="I98" s="3">
        <f t="shared" si="63"/>
        <v>250202.2</v>
      </c>
      <c r="J98" s="3">
        <f t="shared" si="63"/>
        <v>173003.5</v>
      </c>
      <c r="K98" s="3">
        <f t="shared" si="63"/>
        <v>0</v>
      </c>
      <c r="L98" s="3">
        <f t="shared" ref="L98:M101" si="64">L105</f>
        <v>957770.4</v>
      </c>
      <c r="M98" s="3">
        <f t="shared" si="64"/>
        <v>707188.4</v>
      </c>
      <c r="N98" s="3">
        <f t="shared" si="63"/>
        <v>0</v>
      </c>
      <c r="O98" s="3">
        <f t="shared" si="63"/>
        <v>0</v>
      </c>
      <c r="P98" s="3">
        <f t="shared" si="63"/>
        <v>0</v>
      </c>
    </row>
    <row r="99" spans="1:17" ht="30" x14ac:dyDescent="0.25">
      <c r="A99" s="31"/>
      <c r="B99" s="31"/>
      <c r="C99" s="6" t="s">
        <v>84</v>
      </c>
      <c r="D99" s="3">
        <f t="shared" ref="D99:D103" si="65">SUM(E99:P99)</f>
        <v>2441844.1000000006</v>
      </c>
      <c r="E99" s="3">
        <f>E106</f>
        <v>255000</v>
      </c>
      <c r="F99" s="3">
        <f t="shared" ref="F99:J99" si="66">F106</f>
        <v>2066.6999999999998</v>
      </c>
      <c r="G99" s="3">
        <f t="shared" si="66"/>
        <v>1096.5</v>
      </c>
      <c r="H99" s="3">
        <f t="shared" si="66"/>
        <v>3396.5</v>
      </c>
      <c r="I99" s="3">
        <f t="shared" si="66"/>
        <v>32286.6</v>
      </c>
      <c r="J99" s="3">
        <f t="shared" si="66"/>
        <v>293608.60000000003</v>
      </c>
      <c r="K99" s="3">
        <f>K106</f>
        <v>870758.8</v>
      </c>
      <c r="L99" s="3">
        <f t="shared" si="64"/>
        <v>568162.19999999995</v>
      </c>
      <c r="M99" s="3">
        <f t="shared" si="64"/>
        <v>345214</v>
      </c>
      <c r="N99" s="3">
        <f>N106</f>
        <v>32525.8</v>
      </c>
      <c r="O99" s="3">
        <f t="shared" ref="O99:P99" si="67">O106</f>
        <v>18864.2</v>
      </c>
      <c r="P99" s="3">
        <f t="shared" si="67"/>
        <v>18864.2</v>
      </c>
    </row>
    <row r="100" spans="1:17" ht="36.75" customHeight="1" x14ac:dyDescent="0.25">
      <c r="A100" s="31"/>
      <c r="B100" s="31"/>
      <c r="C100" s="7" t="s">
        <v>83</v>
      </c>
      <c r="D100" s="3">
        <f t="shared" si="65"/>
        <v>369968.3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43141</v>
      </c>
      <c r="L100" s="3">
        <f t="shared" si="64"/>
        <v>196726.5</v>
      </c>
      <c r="M100" s="3">
        <f t="shared" si="64"/>
        <v>116439.2</v>
      </c>
      <c r="N100" s="3">
        <f>N107</f>
        <v>13661.599999999999</v>
      </c>
      <c r="O100" s="3">
        <f t="shared" ref="O100:P100" si="68">O107</f>
        <v>0</v>
      </c>
      <c r="P100" s="3">
        <f t="shared" si="68"/>
        <v>0</v>
      </c>
    </row>
    <row r="101" spans="1:17" ht="30" x14ac:dyDescent="0.25">
      <c r="A101" s="31"/>
      <c r="B101" s="31"/>
      <c r="C101" s="6" t="s">
        <v>80</v>
      </c>
      <c r="D101" s="3">
        <f t="shared" si="65"/>
        <v>525715.4</v>
      </c>
      <c r="E101" s="3">
        <f>E108</f>
        <v>13961.6</v>
      </c>
      <c r="F101" s="3">
        <f t="shared" ref="F101:K101" si="69">F108</f>
        <v>15274.9</v>
      </c>
      <c r="G101" s="3">
        <f t="shared" si="69"/>
        <v>26363.300000000003</v>
      </c>
      <c r="H101" s="3">
        <f t="shared" si="69"/>
        <v>13297.6</v>
      </c>
      <c r="I101" s="3">
        <f t="shared" si="69"/>
        <v>31626.6</v>
      </c>
      <c r="J101" s="3">
        <f t="shared" si="69"/>
        <v>22073.8</v>
      </c>
      <c r="K101" s="3">
        <f t="shared" si="69"/>
        <v>67257.3</v>
      </c>
      <c r="L101" s="3">
        <f t="shared" si="64"/>
        <v>117056.7</v>
      </c>
      <c r="M101" s="3">
        <f t="shared" si="64"/>
        <v>125407.5</v>
      </c>
      <c r="N101" s="3">
        <f t="shared" ref="N101:P101" si="70">N108</f>
        <v>50278.299999999996</v>
      </c>
      <c r="O101" s="3">
        <f t="shared" si="70"/>
        <v>21558.9</v>
      </c>
      <c r="P101" s="3">
        <f t="shared" si="70"/>
        <v>21558.9</v>
      </c>
    </row>
    <row r="102" spans="1:17" ht="30" x14ac:dyDescent="0.25">
      <c r="A102" s="31"/>
      <c r="B102" s="31"/>
      <c r="C102" s="7" t="s">
        <v>72</v>
      </c>
      <c r="D102" s="3">
        <f>SUM(E102:P102)</f>
        <v>25107.399999999998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f>K156</f>
        <v>4246.1000000000004</v>
      </c>
      <c r="L102" s="3">
        <f>L109</f>
        <v>12557</v>
      </c>
      <c r="M102" s="3">
        <f t="shared" ref="M102:P102" si="71">M109</f>
        <v>7432.3</v>
      </c>
      <c r="N102" s="3">
        <f t="shared" si="71"/>
        <v>872</v>
      </c>
      <c r="O102" s="3">
        <f t="shared" si="71"/>
        <v>0</v>
      </c>
      <c r="P102" s="3">
        <f t="shared" si="71"/>
        <v>0</v>
      </c>
    </row>
    <row r="103" spans="1:17" ht="20.100000000000001" customHeight="1" x14ac:dyDescent="0.25">
      <c r="A103" s="32"/>
      <c r="B103" s="32"/>
      <c r="C103" s="6" t="s">
        <v>53</v>
      </c>
      <c r="D103" s="3">
        <f t="shared" si="65"/>
        <v>0</v>
      </c>
      <c r="E103" s="3">
        <f t="shared" ref="E103:P103" si="72">E110</f>
        <v>0</v>
      </c>
      <c r="F103" s="3">
        <f t="shared" si="72"/>
        <v>0</v>
      </c>
      <c r="G103" s="3">
        <f t="shared" si="72"/>
        <v>0</v>
      </c>
      <c r="H103" s="3">
        <f t="shared" si="72"/>
        <v>0</v>
      </c>
      <c r="I103" s="3">
        <f t="shared" si="72"/>
        <v>0</v>
      </c>
      <c r="J103" s="3">
        <f t="shared" si="72"/>
        <v>0</v>
      </c>
      <c r="K103" s="3">
        <f t="shared" si="72"/>
        <v>0</v>
      </c>
      <c r="L103" s="3">
        <f t="shared" si="72"/>
        <v>0</v>
      </c>
      <c r="M103" s="3">
        <f t="shared" si="72"/>
        <v>0</v>
      </c>
      <c r="N103" s="3">
        <f t="shared" si="72"/>
        <v>0</v>
      </c>
      <c r="O103" s="3">
        <f t="shared" si="72"/>
        <v>0</v>
      </c>
      <c r="P103" s="3">
        <f t="shared" si="72"/>
        <v>0</v>
      </c>
      <c r="Q103" s="20"/>
    </row>
    <row r="104" spans="1:17" x14ac:dyDescent="0.25">
      <c r="A104" s="27" t="s">
        <v>29</v>
      </c>
      <c r="B104" s="27" t="s">
        <v>30</v>
      </c>
      <c r="C104" s="5" t="s">
        <v>4</v>
      </c>
      <c r="D104" s="3">
        <f>SUM(E104:P104)</f>
        <v>5511663.9999999981</v>
      </c>
      <c r="E104" s="3">
        <f t="shared" ref="E104:J104" si="73">SUM(E105:E110)</f>
        <v>268961.59999999998</v>
      </c>
      <c r="F104" s="3">
        <f t="shared" si="73"/>
        <v>17341.599999999999</v>
      </c>
      <c r="G104" s="3">
        <f t="shared" si="73"/>
        <v>27459.800000000003</v>
      </c>
      <c r="H104" s="3">
        <f t="shared" si="73"/>
        <v>472634.1</v>
      </c>
      <c r="I104" s="3">
        <f t="shared" si="73"/>
        <v>314115.39999999997</v>
      </c>
      <c r="J104" s="3">
        <f t="shared" si="73"/>
        <v>488685.9</v>
      </c>
      <c r="K104" s="3">
        <f>SUM(K105:K110)-K109-K107</f>
        <v>938016.10000000009</v>
      </c>
      <c r="L104" s="3">
        <f>L105+L106+L108</f>
        <v>1642989.3</v>
      </c>
      <c r="M104" s="3">
        <f>M105+M106+M108</f>
        <v>1177809.8999999999</v>
      </c>
      <c r="N104" s="3">
        <f t="shared" ref="N104:P104" si="74">N105+N106+N108</f>
        <v>82804.099999999991</v>
      </c>
      <c r="O104" s="3">
        <f t="shared" si="74"/>
        <v>40423.100000000006</v>
      </c>
      <c r="P104" s="3">
        <f t="shared" si="74"/>
        <v>40423.100000000006</v>
      </c>
    </row>
    <row r="105" spans="1:17" x14ac:dyDescent="0.25">
      <c r="A105" s="28"/>
      <c r="B105" s="28"/>
      <c r="C105" s="6" t="s">
        <v>5</v>
      </c>
      <c r="D105" s="3">
        <f t="shared" ref="D105:D125" si="75">SUM(E105:P105)</f>
        <v>2544104.5</v>
      </c>
      <c r="E105" s="3">
        <f t="shared" ref="E105:K106" si="76">E112+E117+E122+E127+E132+E137+E142+E147+E152+E159+E164+E169+E174</f>
        <v>0</v>
      </c>
      <c r="F105" s="3">
        <f t="shared" si="76"/>
        <v>0</v>
      </c>
      <c r="G105" s="3">
        <f t="shared" si="76"/>
        <v>0</v>
      </c>
      <c r="H105" s="3">
        <f t="shared" si="76"/>
        <v>455940</v>
      </c>
      <c r="I105" s="3">
        <f t="shared" si="76"/>
        <v>250202.2</v>
      </c>
      <c r="J105" s="3">
        <f t="shared" si="76"/>
        <v>173003.5</v>
      </c>
      <c r="K105" s="3">
        <f t="shared" si="76"/>
        <v>0</v>
      </c>
      <c r="L105" s="3">
        <f>L112+L117+L122+L127+L132+L137+L142+L147+L152+L159+L164+L169+L174+L179+L186+L191+L196+L201</f>
        <v>957770.4</v>
      </c>
      <c r="M105" s="3">
        <f>M112+M117+M122+M127+M132+M137+M142+M147+M152+M159+M164+M169+M174+M179+M186+M191+M196+M201+M206+M211</f>
        <v>707188.4</v>
      </c>
      <c r="N105" s="3">
        <f>N112+N117+N122+N127+N132+N137+N142+N147+N152+N159+N164+N169+N174+N186+N191+N196+N201+N206</f>
        <v>0</v>
      </c>
      <c r="O105" s="3">
        <f>O112+O117+O122+O127+O132+O137+O142+O147+O152+O159+O164+O169+O174+O179+O186+O191+O196+O201+O206+O211</f>
        <v>0</v>
      </c>
      <c r="P105" s="3">
        <f>P112+P117+P122+P127+P132+P137+P142+P147+P152+P159+P164+P169+P174+P179+P186+P191+P196+P201+P206+P211</f>
        <v>0</v>
      </c>
    </row>
    <row r="106" spans="1:17" ht="30" x14ac:dyDescent="0.25">
      <c r="A106" s="28"/>
      <c r="B106" s="28"/>
      <c r="C106" s="6" t="s">
        <v>84</v>
      </c>
      <c r="D106" s="3">
        <f>SUM(E106:P106)</f>
        <v>2441844.1000000006</v>
      </c>
      <c r="E106" s="3">
        <f t="shared" si="76"/>
        <v>255000</v>
      </c>
      <c r="F106" s="3">
        <f t="shared" si="76"/>
        <v>2066.6999999999998</v>
      </c>
      <c r="G106" s="3">
        <f t="shared" si="76"/>
        <v>1096.5</v>
      </c>
      <c r="H106" s="3">
        <f t="shared" si="76"/>
        <v>3396.5</v>
      </c>
      <c r="I106" s="3">
        <f t="shared" si="76"/>
        <v>32286.6</v>
      </c>
      <c r="J106" s="3">
        <f t="shared" si="76"/>
        <v>293608.60000000003</v>
      </c>
      <c r="K106" s="3">
        <f t="shared" si="76"/>
        <v>870758.8</v>
      </c>
      <c r="L106" s="3">
        <f>L113+L118+L123+L128+L133+L138+L143+L148+L153+L160+L165+L170+L175+L180+L187+L192+L197+L202</f>
        <v>568162.19999999995</v>
      </c>
      <c r="M106" s="3">
        <f>M113+M118+M123+M128+M133+M138+M143+M148+M153+M160+M165+M170+M175+M180+M187+M192+M197+M202+M207+M212+M222+M227</f>
        <v>345214</v>
      </c>
      <c r="N106" s="3">
        <f t="shared" ref="N106:P106" si="77">N113+N118+N123+N128+N133+N138+N143+N148+N153+N160+N165+N170+N175+N180+N187+N192+N197+N202+N207+N212+N222+N227</f>
        <v>32525.8</v>
      </c>
      <c r="O106" s="3">
        <f t="shared" si="77"/>
        <v>18864.2</v>
      </c>
      <c r="P106" s="3">
        <f t="shared" si="77"/>
        <v>18864.2</v>
      </c>
    </row>
    <row r="107" spans="1:17" ht="36.75" customHeight="1" x14ac:dyDescent="0.25">
      <c r="A107" s="28"/>
      <c r="B107" s="28"/>
      <c r="C107" s="7" t="s">
        <v>83</v>
      </c>
      <c r="D107" s="3">
        <f t="shared" si="75"/>
        <v>369968.3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43141</v>
      </c>
      <c r="L107" s="3">
        <f>L154</f>
        <v>196726.5</v>
      </c>
      <c r="M107" s="3">
        <f t="shared" ref="M107:P107" si="78">M154</f>
        <v>116439.2</v>
      </c>
      <c r="N107" s="3">
        <f>N154+N181</f>
        <v>13661.599999999999</v>
      </c>
      <c r="O107" s="3">
        <f t="shared" si="78"/>
        <v>0</v>
      </c>
      <c r="P107" s="3">
        <f t="shared" si="78"/>
        <v>0</v>
      </c>
    </row>
    <row r="108" spans="1:17" ht="30" x14ac:dyDescent="0.25">
      <c r="A108" s="28"/>
      <c r="B108" s="28"/>
      <c r="C108" s="6" t="s">
        <v>80</v>
      </c>
      <c r="D108" s="3">
        <f t="shared" si="75"/>
        <v>525715.4</v>
      </c>
      <c r="E108" s="3">
        <f t="shared" ref="E108:J108" si="79">E114+E119+E124+E129+E134+E139+E144+E149+E155+E161+E166+E171+E176</f>
        <v>13961.6</v>
      </c>
      <c r="F108" s="3">
        <f t="shared" si="79"/>
        <v>15274.9</v>
      </c>
      <c r="G108" s="3">
        <f t="shared" si="79"/>
        <v>26363.300000000003</v>
      </c>
      <c r="H108" s="3">
        <f t="shared" si="79"/>
        <v>13297.6</v>
      </c>
      <c r="I108" s="3">
        <f t="shared" si="79"/>
        <v>31626.6</v>
      </c>
      <c r="J108" s="3">
        <f t="shared" si="79"/>
        <v>22073.8</v>
      </c>
      <c r="K108" s="3">
        <f>K114+K119+K124+K129+K134+K139+K144+K149+K155+K161+K166+K171+K176+K182+K188+K193+K198+K203</f>
        <v>67257.3</v>
      </c>
      <c r="L108" s="3">
        <f>L114+L119+L124+L129+L134+L139+L144+L149+L155+L161+L166+L171+L176+L182+L188+L193+L198+L203</f>
        <v>117056.7</v>
      </c>
      <c r="M108" s="3">
        <f>M114+M119+M124+M129+M134+M139+M144+M149+M155+M161+M166+M171+M176+M182+M188+M193+M198+M203+M208+M213+M223+M228+M218</f>
        <v>125407.5</v>
      </c>
      <c r="N108" s="3">
        <f t="shared" ref="N108:P108" si="80">N114+N119+N124+N129+N134+N139+N144+N149+N155+N161+N166+N171+N176+N182+N188+N193+N198+N203+N208+N213+N223+N228+N218</f>
        <v>50278.299999999996</v>
      </c>
      <c r="O108" s="3">
        <f t="shared" si="80"/>
        <v>21558.9</v>
      </c>
      <c r="P108" s="3">
        <f t="shared" si="80"/>
        <v>21558.9</v>
      </c>
    </row>
    <row r="109" spans="1:17" ht="30" x14ac:dyDescent="0.25">
      <c r="A109" s="28"/>
      <c r="B109" s="28"/>
      <c r="C109" s="7" t="s">
        <v>72</v>
      </c>
      <c r="D109" s="3">
        <f t="shared" si="75"/>
        <v>25107.399999999998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f>K156</f>
        <v>4246.1000000000004</v>
      </c>
      <c r="L109" s="3">
        <f>L156</f>
        <v>12557</v>
      </c>
      <c r="M109" s="3">
        <f>M156</f>
        <v>7432.3</v>
      </c>
      <c r="N109" s="3">
        <f>N156+N183</f>
        <v>872</v>
      </c>
      <c r="O109" s="3">
        <f t="shared" ref="O109:P109" si="81">O156</f>
        <v>0</v>
      </c>
      <c r="P109" s="3">
        <f t="shared" si="81"/>
        <v>0</v>
      </c>
    </row>
    <row r="110" spans="1:17" ht="20.100000000000001" customHeight="1" x14ac:dyDescent="0.25">
      <c r="A110" s="29"/>
      <c r="B110" s="29"/>
      <c r="C110" s="6" t="s">
        <v>53</v>
      </c>
      <c r="D110" s="3">
        <f>SUM(E110:P110)</f>
        <v>0</v>
      </c>
      <c r="E110" s="3">
        <f t="shared" ref="E110:N110" si="82">E115+E120+E125+E130+E135+E140+E145+E150+E157</f>
        <v>0</v>
      </c>
      <c r="F110" s="3">
        <f t="shared" si="82"/>
        <v>0</v>
      </c>
      <c r="G110" s="3">
        <f t="shared" si="82"/>
        <v>0</v>
      </c>
      <c r="H110" s="3">
        <f t="shared" si="82"/>
        <v>0</v>
      </c>
      <c r="I110" s="3">
        <f t="shared" si="82"/>
        <v>0</v>
      </c>
      <c r="J110" s="3">
        <f t="shared" si="82"/>
        <v>0</v>
      </c>
      <c r="K110" s="3">
        <f t="shared" si="82"/>
        <v>0</v>
      </c>
      <c r="L110" s="3">
        <f t="shared" si="82"/>
        <v>0</v>
      </c>
      <c r="M110" s="3">
        <f t="shared" si="82"/>
        <v>0</v>
      </c>
      <c r="N110" s="3">
        <f t="shared" si="82"/>
        <v>0</v>
      </c>
      <c r="O110" s="3">
        <f>O115+O120+O125+O130+O135+O140+O145+O150+O157</f>
        <v>0</v>
      </c>
      <c r="P110" s="3">
        <f>P115+P120+P125+P130+P135+P140+P145+P150+P157</f>
        <v>0</v>
      </c>
    </row>
    <row r="111" spans="1:17" ht="20.100000000000001" customHeight="1" x14ac:dyDescent="0.25">
      <c r="A111" s="27" t="s">
        <v>31</v>
      </c>
      <c r="B111" s="27" t="s">
        <v>32</v>
      </c>
      <c r="C111" s="5" t="s">
        <v>4</v>
      </c>
      <c r="D111" s="3">
        <f>SUM(E111:P111)</f>
        <v>277768.90000000002</v>
      </c>
      <c r="E111" s="3">
        <f>SUM(E112:E115)</f>
        <v>255323.6</v>
      </c>
      <c r="F111" s="3">
        <f>SUM(F112:F115)</f>
        <v>100</v>
      </c>
      <c r="G111" s="3">
        <f t="shared" ref="G111:O111" si="83">SUM(G112:G115)</f>
        <v>723.7</v>
      </c>
      <c r="H111" s="3">
        <f t="shared" si="83"/>
        <v>8021.6</v>
      </c>
      <c r="I111" s="3">
        <f t="shared" si="83"/>
        <v>13600</v>
      </c>
      <c r="J111" s="3">
        <f t="shared" si="83"/>
        <v>0</v>
      </c>
      <c r="K111" s="3">
        <f t="shared" si="83"/>
        <v>0</v>
      </c>
      <c r="L111" s="3">
        <f t="shared" si="83"/>
        <v>0</v>
      </c>
      <c r="M111" s="3">
        <f t="shared" si="83"/>
        <v>0</v>
      </c>
      <c r="N111" s="3">
        <f t="shared" si="83"/>
        <v>0</v>
      </c>
      <c r="O111" s="3">
        <f t="shared" si="83"/>
        <v>0</v>
      </c>
      <c r="P111" s="3">
        <f t="shared" ref="P111" si="84">SUM(P112:P115)</f>
        <v>0</v>
      </c>
    </row>
    <row r="112" spans="1:17" ht="20.100000000000001" customHeight="1" x14ac:dyDescent="0.25">
      <c r="A112" s="28"/>
      <c r="B112" s="28"/>
      <c r="C112" s="6" t="s">
        <v>5</v>
      </c>
      <c r="D112" s="3">
        <f t="shared" ref="D112:D115" si="85">SUM(E112:P112)</f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</row>
    <row r="113" spans="1:16" ht="20.100000000000001" customHeight="1" x14ac:dyDescent="0.25">
      <c r="A113" s="28"/>
      <c r="B113" s="28"/>
      <c r="C113" s="6" t="s">
        <v>6</v>
      </c>
      <c r="D113" s="3">
        <f t="shared" si="85"/>
        <v>255000</v>
      </c>
      <c r="E113" s="3">
        <v>255000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</row>
    <row r="114" spans="1:16" ht="20.100000000000001" customHeight="1" x14ac:dyDescent="0.25">
      <c r="A114" s="28"/>
      <c r="B114" s="28"/>
      <c r="C114" s="6" t="s">
        <v>7</v>
      </c>
      <c r="D114" s="3">
        <f t="shared" si="85"/>
        <v>22768.9</v>
      </c>
      <c r="E114" s="3">
        <v>323.60000000000002</v>
      </c>
      <c r="F114" s="3">
        <v>100</v>
      </c>
      <c r="G114" s="3">
        <v>723.7</v>
      </c>
      <c r="H114" s="3">
        <v>8021.6</v>
      </c>
      <c r="I114" s="3">
        <v>13600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</row>
    <row r="115" spans="1:16" ht="20.100000000000001" customHeight="1" x14ac:dyDescent="0.25">
      <c r="A115" s="29"/>
      <c r="B115" s="29"/>
      <c r="C115" s="6" t="s">
        <v>53</v>
      </c>
      <c r="D115" s="3">
        <f t="shared" si="85"/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  <row r="116" spans="1:16" ht="20.25" customHeight="1" x14ac:dyDescent="0.25">
      <c r="A116" s="27" t="s">
        <v>33</v>
      </c>
      <c r="B116" s="27" t="s">
        <v>34</v>
      </c>
      <c r="C116" s="5" t="s">
        <v>4</v>
      </c>
      <c r="D116" s="3">
        <f>SUM(E116:P116)</f>
        <v>883193.2</v>
      </c>
      <c r="E116" s="3">
        <f>SUM(E117:E120)</f>
        <v>0</v>
      </c>
      <c r="F116" s="3">
        <f t="shared" ref="F116:N116" si="86">SUM(F117:F120)</f>
        <v>0</v>
      </c>
      <c r="G116" s="3">
        <f t="shared" si="86"/>
        <v>0</v>
      </c>
      <c r="H116" s="3">
        <f t="shared" si="86"/>
        <v>458240</v>
      </c>
      <c r="I116" s="3">
        <f t="shared" si="86"/>
        <v>250202.2</v>
      </c>
      <c r="J116" s="3">
        <f t="shared" si="86"/>
        <v>173003.5</v>
      </c>
      <c r="K116" s="3">
        <f t="shared" si="86"/>
        <v>1747.5</v>
      </c>
      <c r="L116" s="3">
        <f t="shared" si="86"/>
        <v>0</v>
      </c>
      <c r="M116" s="3">
        <f t="shared" si="86"/>
        <v>0</v>
      </c>
      <c r="N116" s="3">
        <f t="shared" si="86"/>
        <v>0</v>
      </c>
      <c r="O116" s="3">
        <f>SUM(O117:O120)</f>
        <v>0</v>
      </c>
      <c r="P116" s="3">
        <f>SUM(P117:P120)</f>
        <v>0</v>
      </c>
    </row>
    <row r="117" spans="1:16" ht="20.25" customHeight="1" x14ac:dyDescent="0.25">
      <c r="A117" s="28"/>
      <c r="B117" s="28"/>
      <c r="C117" s="6" t="s">
        <v>5</v>
      </c>
      <c r="D117" s="3">
        <f>SUM(E117:P117)</f>
        <v>879145.7</v>
      </c>
      <c r="E117" s="3">
        <v>0</v>
      </c>
      <c r="F117" s="3">
        <v>0</v>
      </c>
      <c r="G117" s="3">
        <v>0</v>
      </c>
      <c r="H117" s="3">
        <v>455940</v>
      </c>
      <c r="I117" s="3">
        <v>250202.2</v>
      </c>
      <c r="J117" s="3">
        <v>173003.5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</row>
    <row r="118" spans="1:16" ht="20.25" customHeight="1" x14ac:dyDescent="0.25">
      <c r="A118" s="28"/>
      <c r="B118" s="28"/>
      <c r="C118" s="6" t="s">
        <v>6</v>
      </c>
      <c r="D118" s="3">
        <f t="shared" si="75"/>
        <v>4047.5</v>
      </c>
      <c r="E118" s="3">
        <v>0</v>
      </c>
      <c r="F118" s="3">
        <v>0</v>
      </c>
      <c r="G118" s="3">
        <v>0</v>
      </c>
      <c r="H118" s="3">
        <v>2300</v>
      </c>
      <c r="I118" s="3">
        <v>0</v>
      </c>
      <c r="J118" s="3">
        <v>0</v>
      </c>
      <c r="K118" s="3">
        <v>1747.5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</row>
    <row r="119" spans="1:16" ht="20.25" customHeight="1" x14ac:dyDescent="0.25">
      <c r="A119" s="28"/>
      <c r="B119" s="28"/>
      <c r="C119" s="6" t="s">
        <v>7</v>
      </c>
      <c r="D119" s="3">
        <f t="shared" si="75"/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</row>
    <row r="120" spans="1:16" ht="22.5" customHeight="1" x14ac:dyDescent="0.25">
      <c r="A120" s="29"/>
      <c r="B120" s="29"/>
      <c r="C120" s="6" t="s">
        <v>53</v>
      </c>
      <c r="D120" s="3">
        <f>SUM(E120:P120)</f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</row>
    <row r="121" spans="1:16" x14ac:dyDescent="0.25">
      <c r="A121" s="27" t="s">
        <v>35</v>
      </c>
      <c r="B121" s="27" t="s">
        <v>36</v>
      </c>
      <c r="C121" s="5" t="s">
        <v>4</v>
      </c>
      <c r="D121" s="3">
        <f t="shared" si="75"/>
        <v>13638</v>
      </c>
      <c r="E121" s="3">
        <f>SUM(E122:E125)</f>
        <v>13638</v>
      </c>
      <c r="F121" s="3">
        <f t="shared" ref="F121:O121" si="87">SUM(F122:F125)</f>
        <v>0</v>
      </c>
      <c r="G121" s="3">
        <f t="shared" si="87"/>
        <v>0</v>
      </c>
      <c r="H121" s="3">
        <f t="shared" si="87"/>
        <v>0</v>
      </c>
      <c r="I121" s="3">
        <f t="shared" si="87"/>
        <v>0</v>
      </c>
      <c r="J121" s="3">
        <f t="shared" si="87"/>
        <v>0</v>
      </c>
      <c r="K121" s="3">
        <f t="shared" si="87"/>
        <v>0</v>
      </c>
      <c r="L121" s="3">
        <f t="shared" si="87"/>
        <v>0</v>
      </c>
      <c r="M121" s="3">
        <f t="shared" si="87"/>
        <v>0</v>
      </c>
      <c r="N121" s="3">
        <f t="shared" si="87"/>
        <v>0</v>
      </c>
      <c r="O121" s="3">
        <f t="shared" si="87"/>
        <v>0</v>
      </c>
      <c r="P121" s="3">
        <f t="shared" ref="P121" si="88">SUM(P122:P125)</f>
        <v>0</v>
      </c>
    </row>
    <row r="122" spans="1:16" x14ac:dyDescent="0.25">
      <c r="A122" s="28"/>
      <c r="B122" s="28"/>
      <c r="C122" s="6" t="s">
        <v>5</v>
      </c>
      <c r="D122" s="3">
        <f t="shared" si="75"/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</row>
    <row r="123" spans="1:16" x14ac:dyDescent="0.25">
      <c r="A123" s="28"/>
      <c r="B123" s="28"/>
      <c r="C123" s="6" t="s">
        <v>6</v>
      </c>
      <c r="D123" s="3">
        <f t="shared" si="75"/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</row>
    <row r="124" spans="1:16" x14ac:dyDescent="0.25">
      <c r="A124" s="28"/>
      <c r="B124" s="28"/>
      <c r="C124" s="6" t="s">
        <v>7</v>
      </c>
      <c r="D124" s="3">
        <f>SUM(E124:P124)</f>
        <v>13638</v>
      </c>
      <c r="E124" s="3">
        <v>13638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</row>
    <row r="125" spans="1:16" ht="20.100000000000001" customHeight="1" x14ac:dyDescent="0.25">
      <c r="A125" s="29"/>
      <c r="B125" s="29"/>
      <c r="C125" s="6" t="s">
        <v>53</v>
      </c>
      <c r="D125" s="3">
        <f t="shared" si="75"/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</row>
    <row r="126" spans="1:16" x14ac:dyDescent="0.25">
      <c r="A126" s="27" t="s">
        <v>62</v>
      </c>
      <c r="B126" s="27" t="s">
        <v>74</v>
      </c>
      <c r="C126" s="5" t="s">
        <v>4</v>
      </c>
      <c r="D126" s="3">
        <f>SUM(E126:P126)</f>
        <v>20294.800000000003</v>
      </c>
      <c r="E126" s="3">
        <f>SUM(E127:E130)</f>
        <v>0</v>
      </c>
      <c r="F126" s="3">
        <f t="shared" ref="F126:O126" si="89">SUM(F127:F130)</f>
        <v>2566.6999999999998</v>
      </c>
      <c r="G126" s="3">
        <f t="shared" si="89"/>
        <v>1856.5</v>
      </c>
      <c r="H126" s="3">
        <f t="shared" si="89"/>
        <v>2476.5</v>
      </c>
      <c r="I126" s="3">
        <f t="shared" si="89"/>
        <v>9038</v>
      </c>
      <c r="J126" s="3">
        <f t="shared" si="89"/>
        <v>3759.7</v>
      </c>
      <c r="K126" s="3">
        <f t="shared" si="89"/>
        <v>597.4</v>
      </c>
      <c r="L126" s="3">
        <f t="shared" si="89"/>
        <v>0</v>
      </c>
      <c r="M126" s="3">
        <f t="shared" si="89"/>
        <v>0</v>
      </c>
      <c r="N126" s="3">
        <f t="shared" si="89"/>
        <v>0</v>
      </c>
      <c r="O126" s="3">
        <f t="shared" si="89"/>
        <v>0</v>
      </c>
      <c r="P126" s="3">
        <f>SUM(P127:P130)</f>
        <v>0</v>
      </c>
    </row>
    <row r="127" spans="1:16" x14ac:dyDescent="0.25">
      <c r="A127" s="28"/>
      <c r="B127" s="28"/>
      <c r="C127" s="6" t="s">
        <v>5</v>
      </c>
      <c r="D127" s="3">
        <f t="shared" ref="D127:D140" si="90">SUM(E127:P127)</f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</row>
    <row r="128" spans="1:16" x14ac:dyDescent="0.25">
      <c r="A128" s="28"/>
      <c r="B128" s="28"/>
      <c r="C128" s="6" t="s">
        <v>6</v>
      </c>
      <c r="D128" s="3">
        <f t="shared" si="90"/>
        <v>14306</v>
      </c>
      <c r="E128" s="3">
        <v>0</v>
      </c>
      <c r="F128" s="3">
        <v>2066.6999999999998</v>
      </c>
      <c r="G128" s="3">
        <v>1096.5</v>
      </c>
      <c r="H128" s="3">
        <v>1096.5</v>
      </c>
      <c r="I128" s="3">
        <v>7286.6</v>
      </c>
      <c r="J128" s="3">
        <v>2759.7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</row>
    <row r="129" spans="1:16" x14ac:dyDescent="0.25">
      <c r="A129" s="28"/>
      <c r="B129" s="28"/>
      <c r="C129" s="6" t="s">
        <v>7</v>
      </c>
      <c r="D129" s="3">
        <f t="shared" si="90"/>
        <v>5988.7999999999993</v>
      </c>
      <c r="E129" s="3">
        <v>0</v>
      </c>
      <c r="F129" s="3">
        <v>500</v>
      </c>
      <c r="G129" s="3">
        <v>760</v>
      </c>
      <c r="H129" s="3">
        <v>1380</v>
      </c>
      <c r="I129" s="3">
        <v>1751.4</v>
      </c>
      <c r="J129" s="3">
        <v>1000</v>
      </c>
      <c r="K129" s="3">
        <v>597.4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</row>
    <row r="130" spans="1:16" ht="20.100000000000001" customHeight="1" x14ac:dyDescent="0.25">
      <c r="A130" s="29"/>
      <c r="B130" s="29"/>
      <c r="C130" s="6" t="s">
        <v>53</v>
      </c>
      <c r="D130" s="3">
        <f t="shared" si="90"/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</row>
    <row r="131" spans="1:16" x14ac:dyDescent="0.25">
      <c r="A131" s="27" t="s">
        <v>63</v>
      </c>
      <c r="B131" s="27" t="s">
        <v>37</v>
      </c>
      <c r="C131" s="5" t="s">
        <v>4</v>
      </c>
      <c r="D131" s="3">
        <f t="shared" si="90"/>
        <v>28350.799999999999</v>
      </c>
      <c r="E131" s="3">
        <f>SUM(E132:E135)</f>
        <v>0</v>
      </c>
      <c r="F131" s="3">
        <f>SUM(F132:F135)</f>
        <v>14174.9</v>
      </c>
      <c r="G131" s="3">
        <f t="shared" ref="G131:O131" si="91">SUM(G132:G135)</f>
        <v>14175.9</v>
      </c>
      <c r="H131" s="3">
        <f t="shared" si="91"/>
        <v>0</v>
      </c>
      <c r="I131" s="3">
        <f t="shared" si="91"/>
        <v>0</v>
      </c>
      <c r="J131" s="3">
        <f t="shared" si="91"/>
        <v>0</v>
      </c>
      <c r="K131" s="3">
        <f t="shared" si="91"/>
        <v>0</v>
      </c>
      <c r="L131" s="3">
        <f t="shared" si="91"/>
        <v>0</v>
      </c>
      <c r="M131" s="3">
        <f t="shared" si="91"/>
        <v>0</v>
      </c>
      <c r="N131" s="3">
        <f t="shared" si="91"/>
        <v>0</v>
      </c>
      <c r="O131" s="3">
        <f t="shared" si="91"/>
        <v>0</v>
      </c>
      <c r="P131" s="3">
        <f t="shared" ref="P131" si="92">SUM(P132:P135)</f>
        <v>0</v>
      </c>
    </row>
    <row r="132" spans="1:16" x14ac:dyDescent="0.25">
      <c r="A132" s="28"/>
      <c r="B132" s="28"/>
      <c r="C132" s="6" t="s">
        <v>5</v>
      </c>
      <c r="D132" s="3">
        <f t="shared" si="90"/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</row>
    <row r="133" spans="1:16" x14ac:dyDescent="0.25">
      <c r="A133" s="28"/>
      <c r="B133" s="28"/>
      <c r="C133" s="6" t="s">
        <v>6</v>
      </c>
      <c r="D133" s="3">
        <f t="shared" si="90"/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</row>
    <row r="134" spans="1:16" x14ac:dyDescent="0.25">
      <c r="A134" s="28"/>
      <c r="B134" s="28"/>
      <c r="C134" s="6" t="s">
        <v>7</v>
      </c>
      <c r="D134" s="3">
        <f t="shared" si="90"/>
        <v>28350.799999999999</v>
      </c>
      <c r="E134" s="3">
        <v>0</v>
      </c>
      <c r="F134" s="3">
        <v>14174.9</v>
      </c>
      <c r="G134" s="3">
        <v>14175.9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</row>
    <row r="135" spans="1:16" ht="17.25" customHeight="1" x14ac:dyDescent="0.25">
      <c r="A135" s="29"/>
      <c r="B135" s="29"/>
      <c r="C135" s="6" t="s">
        <v>53</v>
      </c>
      <c r="D135" s="3">
        <f t="shared" si="90"/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</row>
    <row r="136" spans="1:16" ht="24" customHeight="1" x14ac:dyDescent="0.25">
      <c r="A136" s="27" t="s">
        <v>64</v>
      </c>
      <c r="B136" s="27" t="s">
        <v>57</v>
      </c>
      <c r="C136" s="5" t="s">
        <v>4</v>
      </c>
      <c r="D136" s="3">
        <f t="shared" si="90"/>
        <v>7296.2</v>
      </c>
      <c r="E136" s="3">
        <f>SUM(E137:E140)</f>
        <v>0</v>
      </c>
      <c r="F136" s="3">
        <f>SUM(F137:F140)</f>
        <v>500</v>
      </c>
      <c r="G136" s="3">
        <f t="shared" ref="G136:O136" si="93">SUM(G137:G140)</f>
        <v>100</v>
      </c>
      <c r="H136" s="3">
        <f t="shared" si="93"/>
        <v>40</v>
      </c>
      <c r="I136" s="3">
        <f t="shared" si="93"/>
        <v>6656.2</v>
      </c>
      <c r="J136" s="3">
        <f t="shared" si="93"/>
        <v>0</v>
      </c>
      <c r="K136" s="3">
        <f t="shared" si="93"/>
        <v>0</v>
      </c>
      <c r="L136" s="3">
        <f t="shared" si="93"/>
        <v>0</v>
      </c>
      <c r="M136" s="3">
        <f t="shared" si="93"/>
        <v>0</v>
      </c>
      <c r="N136" s="3">
        <f t="shared" si="93"/>
        <v>0</v>
      </c>
      <c r="O136" s="3">
        <f t="shared" si="93"/>
        <v>0</v>
      </c>
      <c r="P136" s="3">
        <f>SUM(P137:P140)</f>
        <v>0</v>
      </c>
    </row>
    <row r="137" spans="1:16" ht="24" customHeight="1" x14ac:dyDescent="0.25">
      <c r="A137" s="28"/>
      <c r="B137" s="28"/>
      <c r="C137" s="6" t="s">
        <v>5</v>
      </c>
      <c r="D137" s="3">
        <f t="shared" si="90"/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</row>
    <row r="138" spans="1:16" ht="24" customHeight="1" x14ac:dyDescent="0.25">
      <c r="A138" s="28"/>
      <c r="B138" s="28"/>
      <c r="C138" s="6" t="s">
        <v>6</v>
      </c>
      <c r="D138" s="3">
        <f t="shared" si="90"/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</row>
    <row r="139" spans="1:16" ht="24" customHeight="1" x14ac:dyDescent="0.25">
      <c r="A139" s="28"/>
      <c r="B139" s="28"/>
      <c r="C139" s="6" t="s">
        <v>7</v>
      </c>
      <c r="D139" s="3">
        <f>SUM(E139:P139)</f>
        <v>7296.2</v>
      </c>
      <c r="E139" s="3">
        <v>0</v>
      </c>
      <c r="F139" s="3">
        <v>500</v>
      </c>
      <c r="G139" s="3">
        <v>100</v>
      </c>
      <c r="H139" s="3">
        <v>40</v>
      </c>
      <c r="I139" s="3">
        <v>6656.2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</row>
    <row r="140" spans="1:16" ht="24" customHeight="1" x14ac:dyDescent="0.25">
      <c r="A140" s="29"/>
      <c r="B140" s="29"/>
      <c r="C140" s="6" t="s">
        <v>53</v>
      </c>
      <c r="D140" s="3">
        <f t="shared" si="90"/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</row>
    <row r="141" spans="1:16" x14ac:dyDescent="0.25">
      <c r="A141" s="27" t="s">
        <v>38</v>
      </c>
      <c r="B141" s="27" t="s">
        <v>65</v>
      </c>
      <c r="C141" s="5" t="s">
        <v>4</v>
      </c>
      <c r="D141" s="3">
        <f>SUM(E141:P141)</f>
        <v>21470.7</v>
      </c>
      <c r="E141" s="3">
        <f>SUM(E142:E145)</f>
        <v>0</v>
      </c>
      <c r="F141" s="3">
        <f t="shared" ref="F141:K141" si="94">SUM(F142:F145)</f>
        <v>0</v>
      </c>
      <c r="G141" s="3">
        <f t="shared" si="94"/>
        <v>10603.7</v>
      </c>
      <c r="H141" s="3">
        <f t="shared" si="94"/>
        <v>3856</v>
      </c>
      <c r="I141" s="3">
        <f t="shared" si="94"/>
        <v>3953.4</v>
      </c>
      <c r="J141" s="3">
        <f t="shared" si="94"/>
        <v>2359.8000000000002</v>
      </c>
      <c r="K141" s="3">
        <f t="shared" si="94"/>
        <v>0</v>
      </c>
      <c r="L141" s="3">
        <f>SUM(L142:L145)</f>
        <v>697.8</v>
      </c>
      <c r="M141" s="3">
        <f t="shared" ref="M141:P141" si="95">SUM(M142:M145)</f>
        <v>0</v>
      </c>
      <c r="N141" s="3">
        <f t="shared" si="95"/>
        <v>0</v>
      </c>
      <c r="O141" s="3">
        <f t="shared" si="95"/>
        <v>0</v>
      </c>
      <c r="P141" s="3">
        <f t="shared" si="95"/>
        <v>0</v>
      </c>
    </row>
    <row r="142" spans="1:16" x14ac:dyDescent="0.25">
      <c r="A142" s="28"/>
      <c r="B142" s="28"/>
      <c r="C142" s="6" t="s">
        <v>5</v>
      </c>
      <c r="D142" s="3">
        <f t="shared" ref="D142:D150" si="96">SUM(E142:P142)</f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</row>
    <row r="143" spans="1:16" x14ac:dyDescent="0.25">
      <c r="A143" s="28"/>
      <c r="B143" s="28"/>
      <c r="C143" s="6" t="s">
        <v>6</v>
      </c>
      <c r="D143" s="3">
        <f t="shared" si="96"/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</row>
    <row r="144" spans="1:16" x14ac:dyDescent="0.25">
      <c r="A144" s="28"/>
      <c r="B144" s="28"/>
      <c r="C144" s="6" t="s">
        <v>7</v>
      </c>
      <c r="D144" s="3">
        <f t="shared" si="96"/>
        <v>21470.7</v>
      </c>
      <c r="E144" s="3">
        <v>0</v>
      </c>
      <c r="F144" s="3">
        <v>0</v>
      </c>
      <c r="G144" s="3">
        <v>10603.7</v>
      </c>
      <c r="H144" s="3">
        <v>3856</v>
      </c>
      <c r="I144" s="3">
        <v>3953.4</v>
      </c>
      <c r="J144" s="3">
        <v>2359.8000000000002</v>
      </c>
      <c r="K144" s="3">
        <v>0</v>
      </c>
      <c r="L144" s="3">
        <v>697.8</v>
      </c>
      <c r="M144" s="3">
        <v>0</v>
      </c>
      <c r="N144" s="3">
        <v>0</v>
      </c>
      <c r="O144" s="3">
        <v>0</v>
      </c>
      <c r="P144" s="3">
        <v>0</v>
      </c>
    </row>
    <row r="145" spans="1:16" ht="18" customHeight="1" x14ac:dyDescent="0.25">
      <c r="A145" s="29"/>
      <c r="B145" s="29"/>
      <c r="C145" s="6" t="s">
        <v>53</v>
      </c>
      <c r="D145" s="3">
        <f t="shared" si="96"/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</row>
    <row r="146" spans="1:16" ht="21" customHeight="1" x14ac:dyDescent="0.25">
      <c r="A146" s="27" t="s">
        <v>39</v>
      </c>
      <c r="B146" s="27" t="s">
        <v>40</v>
      </c>
      <c r="C146" s="5" t="s">
        <v>4</v>
      </c>
      <c r="D146" s="3">
        <f t="shared" si="96"/>
        <v>4349.8</v>
      </c>
      <c r="E146" s="3">
        <f>SUM(E147:E150)</f>
        <v>0</v>
      </c>
      <c r="F146" s="3">
        <f t="shared" ref="F146:M146" si="97">SUM(F147:F150)</f>
        <v>0</v>
      </c>
      <c r="G146" s="3">
        <f>SUM(G147:G150)</f>
        <v>0</v>
      </c>
      <c r="H146" s="3">
        <f t="shared" si="97"/>
        <v>0</v>
      </c>
      <c r="I146" s="3">
        <f t="shared" si="97"/>
        <v>4349.8</v>
      </c>
      <c r="J146" s="3">
        <f t="shared" si="97"/>
        <v>0</v>
      </c>
      <c r="K146" s="3">
        <f t="shared" si="97"/>
        <v>0</v>
      </c>
      <c r="L146" s="3">
        <f t="shared" si="97"/>
        <v>0</v>
      </c>
      <c r="M146" s="3">
        <f t="shared" si="97"/>
        <v>0</v>
      </c>
      <c r="N146" s="3">
        <f>SUM(N147:N150)</f>
        <v>0</v>
      </c>
      <c r="O146" s="3">
        <f t="shared" ref="O146:P146" si="98">SUM(O147:O150)</f>
        <v>0</v>
      </c>
      <c r="P146" s="3">
        <f t="shared" si="98"/>
        <v>0</v>
      </c>
    </row>
    <row r="147" spans="1:16" ht="19.5" customHeight="1" x14ac:dyDescent="0.25">
      <c r="A147" s="28"/>
      <c r="B147" s="28"/>
      <c r="C147" s="6" t="s">
        <v>5</v>
      </c>
      <c r="D147" s="3">
        <f t="shared" si="96"/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</row>
    <row r="148" spans="1:16" ht="19.5" customHeight="1" x14ac:dyDescent="0.25">
      <c r="A148" s="28"/>
      <c r="B148" s="28"/>
      <c r="C148" s="6" t="s">
        <v>6</v>
      </c>
      <c r="D148" s="3">
        <f t="shared" si="96"/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</row>
    <row r="149" spans="1:16" ht="19.5" customHeight="1" x14ac:dyDescent="0.25">
      <c r="A149" s="28"/>
      <c r="B149" s="28"/>
      <c r="C149" s="6" t="s">
        <v>7</v>
      </c>
      <c r="D149" s="3">
        <f t="shared" si="96"/>
        <v>4349.8</v>
      </c>
      <c r="E149" s="3">
        <v>0</v>
      </c>
      <c r="F149" s="3">
        <v>0</v>
      </c>
      <c r="G149" s="3">
        <v>0</v>
      </c>
      <c r="H149" s="3">
        <v>0</v>
      </c>
      <c r="I149" s="3">
        <v>4349.8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</row>
    <row r="150" spans="1:16" ht="18" customHeight="1" x14ac:dyDescent="0.25">
      <c r="A150" s="29"/>
      <c r="B150" s="29"/>
      <c r="C150" s="6" t="s">
        <v>53</v>
      </c>
      <c r="D150" s="3">
        <f t="shared" si="96"/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</row>
    <row r="151" spans="1:16" ht="43.5" customHeight="1" x14ac:dyDescent="0.25">
      <c r="A151" s="27" t="s">
        <v>56</v>
      </c>
      <c r="B151" s="33" t="s">
        <v>93</v>
      </c>
      <c r="C151" s="5" t="s">
        <v>4</v>
      </c>
      <c r="D151" s="3">
        <f>SUM(E151:P151)</f>
        <v>1947360.2</v>
      </c>
      <c r="E151" s="3">
        <f t="shared" ref="E151:J151" si="99">SUM(E152:E157)</f>
        <v>0</v>
      </c>
      <c r="F151" s="3">
        <f t="shared" si="99"/>
        <v>0</v>
      </c>
      <c r="G151" s="3">
        <f t="shared" si="99"/>
        <v>0</v>
      </c>
      <c r="H151" s="3">
        <f t="shared" si="99"/>
        <v>0</v>
      </c>
      <c r="I151" s="3">
        <f t="shared" si="99"/>
        <v>26315.8</v>
      </c>
      <c r="J151" s="3">
        <f t="shared" si="99"/>
        <v>284310.40000000002</v>
      </c>
      <c r="K151" s="3">
        <f>SUM(K152:K157)-K156-K154</f>
        <v>922112.70000000007</v>
      </c>
      <c r="L151" s="3">
        <f>L153+L152+L155</f>
        <v>452493.7</v>
      </c>
      <c r="M151" s="3">
        <f>M153+M152+M155</f>
        <v>250829.90000000002</v>
      </c>
      <c r="N151" s="3">
        <f t="shared" ref="N151:O151" si="100">N153+N152+N155</f>
        <v>11297.7</v>
      </c>
      <c r="O151" s="3">
        <f t="shared" si="100"/>
        <v>0</v>
      </c>
      <c r="P151" s="3">
        <f>P153+P152+P155</f>
        <v>0</v>
      </c>
    </row>
    <row r="152" spans="1:16" ht="24.75" customHeight="1" x14ac:dyDescent="0.25">
      <c r="A152" s="28"/>
      <c r="B152" s="34"/>
      <c r="C152" s="6" t="s">
        <v>5</v>
      </c>
      <c r="D152" s="3">
        <f t="shared" ref="D152:D177" si="101">SUM(E152:P152)</f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</row>
    <row r="153" spans="1:16" ht="36.75" customHeight="1" x14ac:dyDescent="0.25">
      <c r="A153" s="28"/>
      <c r="B153" s="34"/>
      <c r="C153" s="6" t="s">
        <v>84</v>
      </c>
      <c r="D153" s="3">
        <f t="shared" si="101"/>
        <v>1808041.8</v>
      </c>
      <c r="E153" s="3">
        <v>0</v>
      </c>
      <c r="F153" s="3">
        <v>0</v>
      </c>
      <c r="G153" s="3">
        <v>0</v>
      </c>
      <c r="H153" s="3">
        <v>0</v>
      </c>
      <c r="I153" s="3">
        <v>25000</v>
      </c>
      <c r="J153" s="3">
        <v>265848.90000000002</v>
      </c>
      <c r="K153" s="3">
        <v>865253.9</v>
      </c>
      <c r="L153" s="3">
        <v>422363.5</v>
      </c>
      <c r="M153" s="3">
        <v>226544.2</v>
      </c>
      <c r="N153" s="3">
        <v>3031.3</v>
      </c>
      <c r="O153" s="3">
        <v>0</v>
      </c>
      <c r="P153" s="3">
        <v>0</v>
      </c>
    </row>
    <row r="154" spans="1:16" ht="36.75" customHeight="1" x14ac:dyDescent="0.25">
      <c r="A154" s="28"/>
      <c r="B154" s="34"/>
      <c r="C154" s="7" t="s">
        <v>83</v>
      </c>
      <c r="D154" s="3">
        <f t="shared" si="101"/>
        <v>359338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43141</v>
      </c>
      <c r="L154" s="3">
        <v>196726.5</v>
      </c>
      <c r="M154" s="3">
        <v>116439.2</v>
      </c>
      <c r="N154" s="3">
        <v>3031.3</v>
      </c>
      <c r="O154" s="3">
        <v>0</v>
      </c>
      <c r="P154" s="3">
        <v>0</v>
      </c>
    </row>
    <row r="155" spans="1:16" ht="36.75" customHeight="1" x14ac:dyDescent="0.25">
      <c r="A155" s="28"/>
      <c r="B155" s="34"/>
      <c r="C155" s="6" t="s">
        <v>54</v>
      </c>
      <c r="D155" s="3">
        <f t="shared" si="101"/>
        <v>139318.39999999999</v>
      </c>
      <c r="E155" s="3">
        <v>0</v>
      </c>
      <c r="F155" s="3">
        <v>0</v>
      </c>
      <c r="G155" s="3">
        <v>0</v>
      </c>
      <c r="H155" s="3">
        <v>0</v>
      </c>
      <c r="I155" s="3">
        <v>1315.8</v>
      </c>
      <c r="J155" s="3">
        <v>18461.5</v>
      </c>
      <c r="K155" s="3">
        <v>56858.8</v>
      </c>
      <c r="L155" s="3">
        <v>30130.2</v>
      </c>
      <c r="M155" s="3">
        <v>24285.7</v>
      </c>
      <c r="N155" s="3">
        <v>8266.4</v>
      </c>
      <c r="O155" s="3">
        <v>0</v>
      </c>
      <c r="P155" s="3">
        <v>0</v>
      </c>
    </row>
    <row r="156" spans="1:16" ht="36.75" customHeight="1" x14ac:dyDescent="0.25">
      <c r="A156" s="28"/>
      <c r="B156" s="34"/>
      <c r="C156" s="7" t="s">
        <v>72</v>
      </c>
      <c r="D156" s="3">
        <f t="shared" si="101"/>
        <v>24428.899999999998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4246.1000000000004</v>
      </c>
      <c r="L156" s="3">
        <v>12557</v>
      </c>
      <c r="M156" s="3">
        <v>7432.3</v>
      </c>
      <c r="N156" s="3">
        <v>193.5</v>
      </c>
      <c r="O156" s="3">
        <v>0</v>
      </c>
      <c r="P156" s="3">
        <v>0</v>
      </c>
    </row>
    <row r="157" spans="1:16" ht="24.75" customHeight="1" x14ac:dyDescent="0.25">
      <c r="A157" s="29"/>
      <c r="B157" s="35"/>
      <c r="C157" s="6" t="s">
        <v>53</v>
      </c>
      <c r="D157" s="3">
        <f t="shared" si="101"/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</row>
    <row r="158" spans="1:16" x14ac:dyDescent="0.25">
      <c r="A158" s="27" t="s">
        <v>66</v>
      </c>
      <c r="B158" s="33" t="s">
        <v>75</v>
      </c>
      <c r="C158" s="5" t="s">
        <v>4</v>
      </c>
      <c r="D158" s="3">
        <f t="shared" si="101"/>
        <v>216</v>
      </c>
      <c r="E158" s="3">
        <f>SUM(E159:E162)</f>
        <v>0</v>
      </c>
      <c r="F158" s="3">
        <f>SUM(F159:F162)</f>
        <v>0</v>
      </c>
      <c r="G158" s="3">
        <f t="shared" ref="G158:J158" si="102">SUM(G159:G162)</f>
        <v>0</v>
      </c>
      <c r="H158" s="3">
        <f t="shared" si="102"/>
        <v>0</v>
      </c>
      <c r="I158" s="3">
        <f t="shared" si="102"/>
        <v>0</v>
      </c>
      <c r="J158" s="3">
        <f t="shared" si="102"/>
        <v>0</v>
      </c>
      <c r="K158" s="3">
        <f>SUM(K159:K162)</f>
        <v>216</v>
      </c>
      <c r="L158" s="3">
        <f t="shared" ref="L158:N158" si="103">SUM(L159:L162)</f>
        <v>0</v>
      </c>
      <c r="M158" s="3">
        <f t="shared" si="103"/>
        <v>0</v>
      </c>
      <c r="N158" s="3">
        <f t="shared" si="103"/>
        <v>0</v>
      </c>
      <c r="O158" s="3">
        <f>SUM(O159:O162)</f>
        <v>0</v>
      </c>
      <c r="P158" s="3">
        <f>SUM(P159:P162)</f>
        <v>0</v>
      </c>
    </row>
    <row r="159" spans="1:16" x14ac:dyDescent="0.25">
      <c r="A159" s="28"/>
      <c r="B159" s="34"/>
      <c r="C159" s="6" t="s">
        <v>5</v>
      </c>
      <c r="D159" s="3">
        <f t="shared" si="101"/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</row>
    <row r="160" spans="1:16" x14ac:dyDescent="0.25">
      <c r="A160" s="28"/>
      <c r="B160" s="34"/>
      <c r="C160" s="6" t="s">
        <v>6</v>
      </c>
      <c r="D160" s="3">
        <f t="shared" si="101"/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</row>
    <row r="161" spans="1:16" x14ac:dyDescent="0.25">
      <c r="A161" s="28"/>
      <c r="B161" s="34"/>
      <c r="C161" s="6" t="s">
        <v>7</v>
      </c>
      <c r="D161" s="3">
        <f t="shared" si="101"/>
        <v>216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216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</row>
    <row r="162" spans="1:16" ht="15.75" customHeight="1" x14ac:dyDescent="0.25">
      <c r="A162" s="29"/>
      <c r="B162" s="35"/>
      <c r="C162" s="6" t="s">
        <v>53</v>
      </c>
      <c r="D162" s="3">
        <f t="shared" si="101"/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</row>
    <row r="163" spans="1:16" ht="21" customHeight="1" x14ac:dyDescent="0.25">
      <c r="A163" s="27" t="s">
        <v>67</v>
      </c>
      <c r="B163" s="33" t="s">
        <v>68</v>
      </c>
      <c r="C163" s="5" t="s">
        <v>4</v>
      </c>
      <c r="D163" s="3">
        <f>SUM(E163:P163)</f>
        <v>81166</v>
      </c>
      <c r="E163" s="3">
        <f>SUM(E164:E167)</f>
        <v>0</v>
      </c>
      <c r="F163" s="3">
        <f>SUM(F164:F167)</f>
        <v>0</v>
      </c>
      <c r="G163" s="3">
        <f t="shared" ref="G163:J163" si="104">SUM(G164:G167)</f>
        <v>0</v>
      </c>
      <c r="H163" s="3">
        <f t="shared" si="104"/>
        <v>0</v>
      </c>
      <c r="I163" s="3">
        <f t="shared" si="104"/>
        <v>0</v>
      </c>
      <c r="J163" s="3">
        <f t="shared" si="104"/>
        <v>0</v>
      </c>
      <c r="K163" s="3">
        <f>SUM(K164:K167)</f>
        <v>3757.4</v>
      </c>
      <c r="L163" s="3">
        <f>SUM(L164:L167)</f>
        <v>5637.2</v>
      </c>
      <c r="M163" s="3">
        <f t="shared" ref="M163:P163" si="105">SUM(M164:M167)</f>
        <v>15178.8</v>
      </c>
      <c r="N163" s="3">
        <f t="shared" si="105"/>
        <v>18864.2</v>
      </c>
      <c r="O163" s="3">
        <f t="shared" si="105"/>
        <v>18864.2</v>
      </c>
      <c r="P163" s="3">
        <f t="shared" si="105"/>
        <v>18864.2</v>
      </c>
    </row>
    <row r="164" spans="1:16" ht="21" customHeight="1" x14ac:dyDescent="0.25">
      <c r="A164" s="28"/>
      <c r="B164" s="34"/>
      <c r="C164" s="6" t="s">
        <v>5</v>
      </c>
      <c r="D164" s="3">
        <f t="shared" si="101"/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</row>
    <row r="165" spans="1:16" ht="21" customHeight="1" x14ac:dyDescent="0.25">
      <c r="A165" s="28"/>
      <c r="B165" s="34"/>
      <c r="C165" s="6" t="s">
        <v>6</v>
      </c>
      <c r="D165" s="3">
        <f t="shared" si="101"/>
        <v>81166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3757.4</v>
      </c>
      <c r="L165" s="3">
        <f>5637.2</f>
        <v>5637.2</v>
      </c>
      <c r="M165" s="3">
        <v>15178.8</v>
      </c>
      <c r="N165" s="3">
        <v>18864.2</v>
      </c>
      <c r="O165" s="3">
        <v>18864.2</v>
      </c>
      <c r="P165" s="3">
        <v>18864.2</v>
      </c>
    </row>
    <row r="166" spans="1:16" ht="21" customHeight="1" x14ac:dyDescent="0.25">
      <c r="A166" s="28"/>
      <c r="B166" s="34"/>
      <c r="C166" s="6" t="s">
        <v>7</v>
      </c>
      <c r="D166" s="3">
        <f>SUM(E166:P166)</f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</row>
    <row r="167" spans="1:16" ht="21" customHeight="1" x14ac:dyDescent="0.25">
      <c r="A167" s="29"/>
      <c r="B167" s="35"/>
      <c r="C167" s="6" t="s">
        <v>53</v>
      </c>
      <c r="D167" s="3">
        <f t="shared" si="101"/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</row>
    <row r="168" spans="1:16" x14ac:dyDescent="0.25">
      <c r="A168" s="27" t="s">
        <v>69</v>
      </c>
      <c r="B168" s="27" t="s">
        <v>70</v>
      </c>
      <c r="C168" s="5" t="s">
        <v>4</v>
      </c>
      <c r="D168" s="3">
        <f>SUM(E168:P168)</f>
        <v>25252.5</v>
      </c>
      <c r="E168" s="3">
        <f>SUM(E169:E172)</f>
        <v>0</v>
      </c>
      <c r="F168" s="3">
        <f t="shared" ref="F168:K168" si="106">SUM(F169:F172)</f>
        <v>0</v>
      </c>
      <c r="G168" s="3">
        <f t="shared" si="106"/>
        <v>0</v>
      </c>
      <c r="H168" s="3">
        <f t="shared" si="106"/>
        <v>0</v>
      </c>
      <c r="I168" s="3">
        <f t="shared" si="106"/>
        <v>0</v>
      </c>
      <c r="J168" s="3">
        <f t="shared" si="106"/>
        <v>25252.5</v>
      </c>
      <c r="K168" s="3">
        <f t="shared" si="106"/>
        <v>0</v>
      </c>
      <c r="L168" s="3">
        <f>SUM(L169:L172)</f>
        <v>0</v>
      </c>
      <c r="M168" s="3">
        <f t="shared" ref="M168:O168" si="107">SUM(M169:M172)</f>
        <v>0</v>
      </c>
      <c r="N168" s="3">
        <f t="shared" si="107"/>
        <v>0</v>
      </c>
      <c r="O168" s="3">
        <f t="shared" si="107"/>
        <v>0</v>
      </c>
      <c r="P168" s="3">
        <f t="shared" ref="P168" si="108">SUM(P169:P172)</f>
        <v>0</v>
      </c>
    </row>
    <row r="169" spans="1:16" x14ac:dyDescent="0.25">
      <c r="A169" s="28"/>
      <c r="B169" s="28"/>
      <c r="C169" s="6" t="s">
        <v>5</v>
      </c>
      <c r="D169" s="3">
        <f t="shared" si="101"/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</row>
    <row r="170" spans="1:16" x14ac:dyDescent="0.25">
      <c r="A170" s="28"/>
      <c r="B170" s="28"/>
      <c r="C170" s="6" t="s">
        <v>6</v>
      </c>
      <c r="D170" s="3">
        <f t="shared" si="101"/>
        <v>25000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25000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</row>
    <row r="171" spans="1:16" x14ac:dyDescent="0.25">
      <c r="A171" s="28"/>
      <c r="B171" s="28"/>
      <c r="C171" s="6" t="s">
        <v>7</v>
      </c>
      <c r="D171" s="3">
        <f t="shared" si="101"/>
        <v>252.5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252.5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</row>
    <row r="172" spans="1:16" ht="17.25" customHeight="1" x14ac:dyDescent="0.25">
      <c r="A172" s="29"/>
      <c r="B172" s="29"/>
      <c r="C172" s="6" t="s">
        <v>53</v>
      </c>
      <c r="D172" s="3">
        <f t="shared" si="101"/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</row>
    <row r="173" spans="1:16" x14ac:dyDescent="0.25">
      <c r="A173" s="27" t="s">
        <v>71</v>
      </c>
      <c r="B173" s="27" t="s">
        <v>73</v>
      </c>
      <c r="C173" s="5" t="s">
        <v>4</v>
      </c>
      <c r="D173" s="3">
        <f t="shared" si="101"/>
        <v>15580.900000000001</v>
      </c>
      <c r="E173" s="3">
        <f>SUM(E174:E177)</f>
        <v>0</v>
      </c>
      <c r="F173" s="3">
        <f t="shared" ref="F173:I173" si="109">SUM(F174:F177)</f>
        <v>0</v>
      </c>
      <c r="G173" s="3">
        <f t="shared" si="109"/>
        <v>0</v>
      </c>
      <c r="H173" s="3">
        <f t="shared" si="109"/>
        <v>0</v>
      </c>
      <c r="I173" s="3">
        <f t="shared" si="109"/>
        <v>0</v>
      </c>
      <c r="J173" s="3">
        <v>0</v>
      </c>
      <c r="K173" s="3">
        <f>SUM(K174:K177)</f>
        <v>9585.1</v>
      </c>
      <c r="L173" s="3">
        <f>SUM(L174:L177)</f>
        <v>5416.8</v>
      </c>
      <c r="M173" s="3">
        <f t="shared" ref="M173:N173" si="110">SUM(M174:M177)</f>
        <v>579</v>
      </c>
      <c r="N173" s="3">
        <f t="shared" si="110"/>
        <v>0</v>
      </c>
      <c r="O173" s="3">
        <f>SUM(O174:O177)</f>
        <v>0</v>
      </c>
      <c r="P173" s="3">
        <f>SUM(P174:P177)</f>
        <v>0</v>
      </c>
    </row>
    <row r="174" spans="1:16" x14ac:dyDescent="0.25">
      <c r="A174" s="28"/>
      <c r="B174" s="28"/>
      <c r="C174" s="6" t="s">
        <v>5</v>
      </c>
      <c r="D174" s="3">
        <f t="shared" si="101"/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</row>
    <row r="175" spans="1:16" x14ac:dyDescent="0.25">
      <c r="A175" s="28"/>
      <c r="B175" s="28"/>
      <c r="C175" s="6" t="s">
        <v>6</v>
      </c>
      <c r="D175" s="3">
        <f t="shared" si="101"/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</row>
    <row r="176" spans="1:16" x14ac:dyDescent="0.25">
      <c r="A176" s="28"/>
      <c r="B176" s="28"/>
      <c r="C176" s="6" t="s">
        <v>7</v>
      </c>
      <c r="D176" s="3">
        <f>SUM(E176:P176)</f>
        <v>15580.900000000001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9585.1</v>
      </c>
      <c r="L176" s="3">
        <v>5416.8</v>
      </c>
      <c r="M176" s="3">
        <v>579</v>
      </c>
      <c r="N176" s="3">
        <v>0</v>
      </c>
      <c r="O176" s="3">
        <v>0</v>
      </c>
      <c r="P176" s="3">
        <v>0</v>
      </c>
    </row>
    <row r="177" spans="1:16" ht="17.25" customHeight="1" x14ac:dyDescent="0.25">
      <c r="A177" s="29"/>
      <c r="B177" s="29"/>
      <c r="C177" s="6" t="s">
        <v>53</v>
      </c>
      <c r="D177" s="3">
        <f t="shared" si="101"/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</row>
    <row r="178" spans="1:16" ht="55.5" customHeight="1" x14ac:dyDescent="0.25">
      <c r="A178" s="27" t="s">
        <v>81</v>
      </c>
      <c r="B178" s="27" t="s">
        <v>82</v>
      </c>
      <c r="C178" s="5" t="s">
        <v>4</v>
      </c>
      <c r="D178" s="3">
        <f>SUM(E178:P178)</f>
        <v>1886341.0999999999</v>
      </c>
      <c r="E178" s="3">
        <f>SUM(E179:E184)</f>
        <v>0</v>
      </c>
      <c r="F178" s="3">
        <f t="shared" ref="F178:I178" si="111">SUM(F179:F184)</f>
        <v>0</v>
      </c>
      <c r="G178" s="3">
        <f t="shared" si="111"/>
        <v>0</v>
      </c>
      <c r="H178" s="3">
        <f t="shared" si="111"/>
        <v>0</v>
      </c>
      <c r="I178" s="3">
        <f t="shared" si="111"/>
        <v>0</v>
      </c>
      <c r="J178" s="3">
        <v>0</v>
      </c>
      <c r="K178" s="3">
        <v>0</v>
      </c>
      <c r="L178" s="3">
        <f>L179+L180+L182+L184</f>
        <v>1168012.7</v>
      </c>
      <c r="M178" s="3">
        <f>M179+M180+M182+M184</f>
        <v>707019.6</v>
      </c>
      <c r="N178" s="3">
        <f>N179+N180+N182+N184</f>
        <v>11308.8</v>
      </c>
      <c r="O178" s="3">
        <f t="shared" ref="O178" si="112">O179+O180+O182+O184</f>
        <v>0</v>
      </c>
      <c r="P178" s="3">
        <f>P179+P180+P182+P184</f>
        <v>0</v>
      </c>
    </row>
    <row r="179" spans="1:16" ht="57" customHeight="1" x14ac:dyDescent="0.25">
      <c r="A179" s="28"/>
      <c r="B179" s="28"/>
      <c r="C179" s="6" t="s">
        <v>5</v>
      </c>
      <c r="D179" s="3">
        <f t="shared" ref="D179" si="113">SUM(E179:P179)</f>
        <v>1518877.8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957770.4</v>
      </c>
      <c r="M179" s="3">
        <v>561107.4</v>
      </c>
      <c r="N179" s="3">
        <v>0</v>
      </c>
      <c r="O179" s="3">
        <v>0</v>
      </c>
      <c r="P179" s="3">
        <v>0</v>
      </c>
    </row>
    <row r="180" spans="1:16" ht="45" customHeight="1" x14ac:dyDescent="0.25">
      <c r="A180" s="28"/>
      <c r="B180" s="28"/>
      <c r="C180" s="6" t="s">
        <v>84</v>
      </c>
      <c r="D180" s="3">
        <f>SUM(E180:P180)</f>
        <v>254282.8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140161.5</v>
      </c>
      <c r="M180" s="3">
        <v>103491</v>
      </c>
      <c r="N180" s="3">
        <v>10630.3</v>
      </c>
      <c r="O180" s="3">
        <v>0</v>
      </c>
      <c r="P180" s="3">
        <v>0</v>
      </c>
    </row>
    <row r="181" spans="1:16" ht="36.75" customHeight="1" x14ac:dyDescent="0.25">
      <c r="A181" s="28"/>
      <c r="B181" s="28"/>
      <c r="C181" s="7" t="s">
        <v>83</v>
      </c>
      <c r="D181" s="3">
        <f t="shared" ref="D181:D184" si="114">SUM(E181:P181)</f>
        <v>10630.3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10630.3</v>
      </c>
      <c r="O181" s="3">
        <v>0</v>
      </c>
      <c r="P181" s="3">
        <v>0</v>
      </c>
    </row>
    <row r="182" spans="1:16" ht="30.75" customHeight="1" x14ac:dyDescent="0.25">
      <c r="A182" s="28"/>
      <c r="B182" s="28"/>
      <c r="C182" s="6" t="s">
        <v>54</v>
      </c>
      <c r="D182" s="3">
        <f t="shared" si="114"/>
        <v>113180.5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70080.800000000003</v>
      </c>
      <c r="M182" s="3">
        <v>42421.2</v>
      </c>
      <c r="N182" s="3">
        <v>678.5</v>
      </c>
      <c r="O182" s="3">
        <v>0</v>
      </c>
      <c r="P182" s="3">
        <v>0</v>
      </c>
    </row>
    <row r="183" spans="1:16" ht="33.75" customHeight="1" x14ac:dyDescent="0.25">
      <c r="A183" s="28"/>
      <c r="B183" s="28"/>
      <c r="C183" s="7" t="s">
        <v>72</v>
      </c>
      <c r="D183" s="3">
        <f t="shared" si="114"/>
        <v>678.5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678.5</v>
      </c>
      <c r="O183" s="3">
        <v>0</v>
      </c>
      <c r="P183" s="3">
        <v>0</v>
      </c>
    </row>
    <row r="184" spans="1:16" ht="36" customHeight="1" x14ac:dyDescent="0.25">
      <c r="A184" s="29"/>
      <c r="B184" s="29"/>
      <c r="C184" s="6" t="s">
        <v>53</v>
      </c>
      <c r="D184" s="3">
        <f t="shared" si="114"/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</row>
    <row r="185" spans="1:16" ht="19.5" customHeight="1" x14ac:dyDescent="0.25">
      <c r="A185" s="27" t="s">
        <v>85</v>
      </c>
      <c r="B185" s="27" t="s">
        <v>86</v>
      </c>
      <c r="C185" s="5" t="s">
        <v>4</v>
      </c>
      <c r="D185" s="3">
        <f>SUM(E185:P185)</f>
        <v>500</v>
      </c>
      <c r="E185" s="3">
        <f>SUM(E186:E189)</f>
        <v>0</v>
      </c>
      <c r="F185" s="3">
        <f t="shared" ref="F185:I185" si="115">SUM(F186:F189)</f>
        <v>0</v>
      </c>
      <c r="G185" s="3">
        <f t="shared" si="115"/>
        <v>0</v>
      </c>
      <c r="H185" s="3">
        <f t="shared" si="115"/>
        <v>0</v>
      </c>
      <c r="I185" s="3">
        <f t="shared" si="115"/>
        <v>0</v>
      </c>
      <c r="J185" s="3">
        <v>0</v>
      </c>
      <c r="K185" s="3">
        <v>0</v>
      </c>
      <c r="L185" s="3">
        <f>L186+L187+L188+L189</f>
        <v>500</v>
      </c>
      <c r="M185" s="3">
        <f t="shared" ref="M185" si="116">M186+M187+M188+M189</f>
        <v>0</v>
      </c>
      <c r="N185" s="3">
        <f>SUM(N186:N189)</f>
        <v>0</v>
      </c>
      <c r="O185" s="3">
        <f>SUM(O186:O189)</f>
        <v>0</v>
      </c>
      <c r="P185" s="3">
        <f t="shared" ref="P185" si="117">SUM(P186:P189)</f>
        <v>0</v>
      </c>
    </row>
    <row r="186" spans="1:16" ht="20.25" customHeight="1" x14ac:dyDescent="0.25">
      <c r="A186" s="28"/>
      <c r="B186" s="28"/>
      <c r="C186" s="6" t="s">
        <v>5</v>
      </c>
      <c r="D186" s="3">
        <f t="shared" ref="D186:D193" si="118">SUM(E186:P186)</f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</row>
    <row r="187" spans="1:16" ht="20.25" customHeight="1" x14ac:dyDescent="0.25">
      <c r="A187" s="28"/>
      <c r="B187" s="28"/>
      <c r="C187" s="6" t="s">
        <v>6</v>
      </c>
      <c r="D187" s="3">
        <f t="shared" si="118"/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</row>
    <row r="188" spans="1:16" ht="18" customHeight="1" x14ac:dyDescent="0.25">
      <c r="A188" s="28"/>
      <c r="B188" s="28"/>
      <c r="C188" s="6" t="s">
        <v>7</v>
      </c>
      <c r="D188" s="3">
        <f t="shared" si="118"/>
        <v>500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500</v>
      </c>
      <c r="M188" s="3">
        <v>0</v>
      </c>
      <c r="N188" s="3">
        <v>0</v>
      </c>
      <c r="O188" s="3">
        <v>0</v>
      </c>
      <c r="P188" s="3">
        <v>0</v>
      </c>
    </row>
    <row r="189" spans="1:16" ht="17.25" customHeight="1" x14ac:dyDescent="0.25">
      <c r="A189" s="29"/>
      <c r="B189" s="29"/>
      <c r="C189" s="6" t="s">
        <v>53</v>
      </c>
      <c r="D189" s="3">
        <f t="shared" si="118"/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</row>
    <row r="190" spans="1:16" ht="75.75" customHeight="1" x14ac:dyDescent="0.25">
      <c r="A190" s="27" t="s">
        <v>87</v>
      </c>
      <c r="B190" s="27" t="s">
        <v>88</v>
      </c>
      <c r="C190" s="5" t="s">
        <v>4</v>
      </c>
      <c r="D190" s="3">
        <f t="shared" si="118"/>
        <v>18810.5</v>
      </c>
      <c r="E190" s="3">
        <f>SUM(E191:E194)</f>
        <v>0</v>
      </c>
      <c r="F190" s="3">
        <f t="shared" ref="F190:I190" si="119">SUM(F191:F194)</f>
        <v>0</v>
      </c>
      <c r="G190" s="3">
        <f t="shared" si="119"/>
        <v>0</v>
      </c>
      <c r="H190" s="3">
        <f t="shared" si="119"/>
        <v>0</v>
      </c>
      <c r="I190" s="3">
        <f t="shared" si="119"/>
        <v>0</v>
      </c>
      <c r="J190" s="3">
        <v>0</v>
      </c>
      <c r="K190" s="3">
        <v>0</v>
      </c>
      <c r="L190" s="3">
        <f>L191+L192+L193+L194</f>
        <v>4284.8999999999996</v>
      </c>
      <c r="M190" s="3">
        <f t="shared" ref="M190:O190" si="120">M191+M192+M193+M194</f>
        <v>9398.9</v>
      </c>
      <c r="N190" s="3">
        <f t="shared" si="120"/>
        <v>5126.7</v>
      </c>
      <c r="O190" s="3">
        <f t="shared" si="120"/>
        <v>0</v>
      </c>
      <c r="P190" s="3">
        <f t="shared" ref="P190" si="121">P191+P192+P193+P194</f>
        <v>0</v>
      </c>
    </row>
    <row r="191" spans="1:16" ht="76.5" customHeight="1" x14ac:dyDescent="0.25">
      <c r="A191" s="28"/>
      <c r="B191" s="28"/>
      <c r="C191" s="6" t="s">
        <v>5</v>
      </c>
      <c r="D191" s="3">
        <f t="shared" si="118"/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</row>
    <row r="192" spans="1:16" ht="70.5" customHeight="1" x14ac:dyDescent="0.25">
      <c r="A192" s="28"/>
      <c r="B192" s="28"/>
      <c r="C192" s="6" t="s">
        <v>6</v>
      </c>
      <c r="D192" s="3">
        <f t="shared" si="118"/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</row>
    <row r="193" spans="1:16" ht="65.25" customHeight="1" x14ac:dyDescent="0.25">
      <c r="A193" s="28"/>
      <c r="B193" s="28"/>
      <c r="C193" s="6" t="s">
        <v>7</v>
      </c>
      <c r="D193" s="3">
        <f t="shared" si="118"/>
        <v>18810.5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4284.8999999999996</v>
      </c>
      <c r="M193" s="3">
        <v>9398.9</v>
      </c>
      <c r="N193" s="3">
        <v>5126.7</v>
      </c>
      <c r="O193" s="3">
        <v>0</v>
      </c>
      <c r="P193" s="3">
        <v>0</v>
      </c>
    </row>
    <row r="194" spans="1:16" ht="59.25" customHeight="1" x14ac:dyDescent="0.25">
      <c r="A194" s="29"/>
      <c r="B194" s="29"/>
      <c r="C194" s="6" t="s">
        <v>53</v>
      </c>
      <c r="D194" s="3">
        <f>SUM(E194:P194)</f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</row>
    <row r="195" spans="1:16" ht="127.5" customHeight="1" x14ac:dyDescent="0.25">
      <c r="A195" s="27" t="s">
        <v>89</v>
      </c>
      <c r="B195" s="27" t="s">
        <v>94</v>
      </c>
      <c r="C195" s="5" t="s">
        <v>4</v>
      </c>
      <c r="D195" s="3">
        <f>SUM(E195:P195)</f>
        <v>3315.8</v>
      </c>
      <c r="E195" s="3">
        <f>SUM(E196:E199)</f>
        <v>0</v>
      </c>
      <c r="F195" s="3">
        <f t="shared" ref="F195:I195" si="122">SUM(F196:F199)</f>
        <v>0</v>
      </c>
      <c r="G195" s="3">
        <f t="shared" si="122"/>
        <v>0</v>
      </c>
      <c r="H195" s="3">
        <f t="shared" si="122"/>
        <v>0</v>
      </c>
      <c r="I195" s="3">
        <f t="shared" si="122"/>
        <v>0</v>
      </c>
      <c r="J195" s="3">
        <v>0</v>
      </c>
      <c r="K195" s="3">
        <v>0</v>
      </c>
      <c r="L195" s="3">
        <f>L196+L197+L198+L199</f>
        <v>0</v>
      </c>
      <c r="M195" s="3">
        <f t="shared" ref="M195:O195" si="123">M196+M197+M198+M199</f>
        <v>2115.8000000000002</v>
      </c>
      <c r="N195" s="3">
        <f t="shared" si="123"/>
        <v>1200</v>
      </c>
      <c r="O195" s="3">
        <f t="shared" si="123"/>
        <v>0</v>
      </c>
      <c r="P195" s="3">
        <f t="shared" ref="P195" si="124">P196+P197+P198+P199</f>
        <v>0</v>
      </c>
    </row>
    <row r="196" spans="1:16" ht="57.75" customHeight="1" x14ac:dyDescent="0.25">
      <c r="A196" s="28"/>
      <c r="B196" s="28"/>
      <c r="C196" s="6" t="s">
        <v>5</v>
      </c>
      <c r="D196" s="3">
        <f t="shared" ref="D196:D199" si="125">SUM(E196:P196)</f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</row>
    <row r="197" spans="1:16" ht="57" customHeight="1" x14ac:dyDescent="0.25">
      <c r="A197" s="28"/>
      <c r="B197" s="28"/>
      <c r="C197" s="6" t="s">
        <v>6</v>
      </c>
      <c r="D197" s="3">
        <f t="shared" si="125"/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</row>
    <row r="198" spans="1:16" ht="52.5" customHeight="1" x14ac:dyDescent="0.25">
      <c r="A198" s="28"/>
      <c r="B198" s="28"/>
      <c r="C198" s="6" t="s">
        <v>7</v>
      </c>
      <c r="D198" s="3">
        <f>SUM(E198:P198)</f>
        <v>3315.8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2115.8000000000002</v>
      </c>
      <c r="N198" s="3">
        <v>1200</v>
      </c>
      <c r="O198" s="3">
        <v>0</v>
      </c>
      <c r="P198" s="3">
        <v>0</v>
      </c>
    </row>
    <row r="199" spans="1:16" ht="51" customHeight="1" x14ac:dyDescent="0.25">
      <c r="A199" s="29"/>
      <c r="B199" s="29"/>
      <c r="C199" s="6" t="s">
        <v>53</v>
      </c>
      <c r="D199" s="3">
        <f t="shared" si="125"/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</row>
    <row r="200" spans="1:16" ht="36" customHeight="1" x14ac:dyDescent="0.25">
      <c r="A200" s="27" t="s">
        <v>90</v>
      </c>
      <c r="B200" s="27" t="s">
        <v>91</v>
      </c>
      <c r="C200" s="5" t="s">
        <v>4</v>
      </c>
      <c r="D200" s="3">
        <f>SUM(E200:P200)</f>
        <v>85414.2</v>
      </c>
      <c r="E200" s="3">
        <f>SUM(E201:E204)</f>
        <v>0</v>
      </c>
      <c r="F200" s="3">
        <f t="shared" ref="F200:I200" si="126">SUM(F201:F204)</f>
        <v>0</v>
      </c>
      <c r="G200" s="3">
        <f t="shared" si="126"/>
        <v>0</v>
      </c>
      <c r="H200" s="3">
        <f t="shared" si="126"/>
        <v>0</v>
      </c>
      <c r="I200" s="3">
        <f t="shared" si="126"/>
        <v>0</v>
      </c>
      <c r="J200" s="3">
        <v>0</v>
      </c>
      <c r="K200" s="3">
        <v>0</v>
      </c>
      <c r="L200" s="3">
        <f>L201+L202+L203+L204</f>
        <v>5946.2</v>
      </c>
      <c r="M200" s="3">
        <f>M201+M202+M203+M204</f>
        <v>14368.9</v>
      </c>
      <c r="N200" s="8">
        <f t="shared" ref="N200" si="127">N201+N202+N203+N204</f>
        <v>21981.3</v>
      </c>
      <c r="O200" s="3">
        <f t="shared" ref="O200" si="128">O201+O202+O203+O204</f>
        <v>21558.9</v>
      </c>
      <c r="P200" s="3">
        <f t="shared" ref="P200" si="129">P201+P202+P203+P204</f>
        <v>21558.9</v>
      </c>
    </row>
    <row r="201" spans="1:16" ht="25.5" customHeight="1" x14ac:dyDescent="0.25">
      <c r="A201" s="28"/>
      <c r="B201" s="28"/>
      <c r="C201" s="6" t="s">
        <v>5</v>
      </c>
      <c r="D201" s="3">
        <f t="shared" ref="D201:D204" si="130">SUM(E201:P201)</f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</row>
    <row r="202" spans="1:16" ht="22.5" customHeight="1" x14ac:dyDescent="0.25">
      <c r="A202" s="28"/>
      <c r="B202" s="28"/>
      <c r="C202" s="6" t="s">
        <v>6</v>
      </c>
      <c r="D202" s="3">
        <f t="shared" si="130"/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</row>
    <row r="203" spans="1:16" ht="25.5" customHeight="1" x14ac:dyDescent="0.25">
      <c r="A203" s="28"/>
      <c r="B203" s="28"/>
      <c r="C203" s="6" t="s">
        <v>7</v>
      </c>
      <c r="D203" s="3">
        <f t="shared" si="130"/>
        <v>85414.2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5946.2</v>
      </c>
      <c r="M203" s="3">
        <v>14368.9</v>
      </c>
      <c r="N203" s="8">
        <v>21981.3</v>
      </c>
      <c r="O203" s="3">
        <v>21558.9</v>
      </c>
      <c r="P203" s="3">
        <v>21558.9</v>
      </c>
    </row>
    <row r="204" spans="1:16" ht="24" customHeight="1" x14ac:dyDescent="0.25">
      <c r="A204" s="29"/>
      <c r="B204" s="29"/>
      <c r="C204" s="6" t="s">
        <v>53</v>
      </c>
      <c r="D204" s="3">
        <f t="shared" si="130"/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</row>
    <row r="205" spans="1:16" ht="23.25" customHeight="1" x14ac:dyDescent="0.25">
      <c r="A205" s="27" t="s">
        <v>95</v>
      </c>
      <c r="B205" s="27" t="s">
        <v>96</v>
      </c>
      <c r="C205" s="5" t="s">
        <v>4</v>
      </c>
      <c r="D205" s="3">
        <f>SUM(E205:P205)</f>
        <v>621.07000000000005</v>
      </c>
      <c r="E205" s="3">
        <f>SUM(E206:E209)</f>
        <v>0</v>
      </c>
      <c r="F205" s="3">
        <f t="shared" ref="F205:I205" si="131">SUM(F206:F209)</f>
        <v>0</v>
      </c>
      <c r="G205" s="3">
        <f t="shared" si="131"/>
        <v>0</v>
      </c>
      <c r="H205" s="3">
        <f t="shared" si="131"/>
        <v>0</v>
      </c>
      <c r="I205" s="3">
        <f t="shared" si="131"/>
        <v>0</v>
      </c>
      <c r="J205" s="3">
        <v>0</v>
      </c>
      <c r="K205" s="3">
        <v>0</v>
      </c>
      <c r="L205" s="3">
        <f>L206+L207+L208+L209</f>
        <v>0</v>
      </c>
      <c r="M205" s="3">
        <f>SUM(M206:M209)</f>
        <v>621.07000000000005</v>
      </c>
      <c r="N205" s="3">
        <f t="shared" ref="N205:P205" si="132">SUM(N206:N209)</f>
        <v>0</v>
      </c>
      <c r="O205" s="3">
        <f t="shared" si="132"/>
        <v>0</v>
      </c>
      <c r="P205" s="3">
        <f t="shared" si="132"/>
        <v>0</v>
      </c>
    </row>
    <row r="206" spans="1:16" ht="25.5" customHeight="1" x14ac:dyDescent="0.25">
      <c r="A206" s="28"/>
      <c r="B206" s="28"/>
      <c r="C206" s="6" t="s">
        <v>5</v>
      </c>
      <c r="D206" s="3">
        <f t="shared" ref="D206:D209" si="133">SUM(E206:P206)</f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</row>
    <row r="207" spans="1:16" ht="22.5" customHeight="1" x14ac:dyDescent="0.25">
      <c r="A207" s="28"/>
      <c r="B207" s="28"/>
      <c r="C207" s="6" t="s">
        <v>6</v>
      </c>
      <c r="D207" s="3">
        <f t="shared" si="133"/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</row>
    <row r="208" spans="1:16" ht="25.5" customHeight="1" x14ac:dyDescent="0.25">
      <c r="A208" s="28"/>
      <c r="B208" s="28"/>
      <c r="C208" s="6" t="s">
        <v>7</v>
      </c>
      <c r="D208" s="3">
        <f t="shared" si="133"/>
        <v>621.07000000000005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621.07000000000005</v>
      </c>
      <c r="N208" s="3">
        <v>0</v>
      </c>
      <c r="O208" s="3">
        <v>0</v>
      </c>
      <c r="P208" s="3">
        <v>0</v>
      </c>
    </row>
    <row r="209" spans="1:16" ht="24" customHeight="1" x14ac:dyDescent="0.25">
      <c r="A209" s="29"/>
      <c r="B209" s="29"/>
      <c r="C209" s="6" t="s">
        <v>53</v>
      </c>
      <c r="D209" s="3">
        <f t="shared" si="133"/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</row>
    <row r="210" spans="1:16" ht="71.25" customHeight="1" x14ac:dyDescent="0.25">
      <c r="A210" s="27" t="s">
        <v>97</v>
      </c>
      <c r="B210" s="27" t="s">
        <v>98</v>
      </c>
      <c r="C210" s="5" t="s">
        <v>4</v>
      </c>
      <c r="D210" s="3">
        <f>SUM(E210:P210)</f>
        <v>155405.29999999999</v>
      </c>
      <c r="E210" s="3">
        <f>SUM(E211:E214)</f>
        <v>0</v>
      </c>
      <c r="F210" s="3">
        <f t="shared" ref="F210:I210" si="134">SUM(F211:F214)</f>
        <v>0</v>
      </c>
      <c r="G210" s="3">
        <f t="shared" si="134"/>
        <v>0</v>
      </c>
      <c r="H210" s="3">
        <f t="shared" si="134"/>
        <v>0</v>
      </c>
      <c r="I210" s="3">
        <f t="shared" si="134"/>
        <v>0</v>
      </c>
      <c r="J210" s="3">
        <v>0</v>
      </c>
      <c r="K210" s="3">
        <v>0</v>
      </c>
      <c r="L210" s="3">
        <f>L211+L212+L213+L214</f>
        <v>0</v>
      </c>
      <c r="M210" s="3">
        <f>M211+M212+M213+M214</f>
        <v>155405.29999999999</v>
      </c>
      <c r="N210" s="3" t="s">
        <v>106</v>
      </c>
      <c r="O210" s="3">
        <f t="shared" ref="O210" si="135">O211+O212+O213+O214</f>
        <v>0</v>
      </c>
      <c r="P210" s="3">
        <f t="shared" ref="P210" si="136">P211+P212+P213+P214</f>
        <v>0</v>
      </c>
    </row>
    <row r="211" spans="1:16" ht="45" customHeight="1" x14ac:dyDescent="0.25">
      <c r="A211" s="28"/>
      <c r="B211" s="28"/>
      <c r="C211" s="6" t="s">
        <v>5</v>
      </c>
      <c r="D211" s="3">
        <f t="shared" ref="D211:D213" si="137">SUM(E211:P211)</f>
        <v>146081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146081</v>
      </c>
      <c r="N211" s="3">
        <v>0</v>
      </c>
      <c r="O211" s="3">
        <v>0</v>
      </c>
      <c r="P211" s="3">
        <v>0</v>
      </c>
    </row>
    <row r="212" spans="1:16" ht="45" customHeight="1" x14ac:dyDescent="0.25">
      <c r="A212" s="28"/>
      <c r="B212" s="28"/>
      <c r="C212" s="6" t="s">
        <v>6</v>
      </c>
      <c r="D212" s="3">
        <f t="shared" si="137"/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</row>
    <row r="213" spans="1:16" ht="43.5" customHeight="1" x14ac:dyDescent="0.25">
      <c r="A213" s="28"/>
      <c r="B213" s="28"/>
      <c r="C213" s="6" t="s">
        <v>7</v>
      </c>
      <c r="D213" s="3">
        <f t="shared" si="137"/>
        <v>9324.2999999999993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9324.2999999999993</v>
      </c>
      <c r="N213" s="3">
        <v>0</v>
      </c>
      <c r="O213" s="3">
        <v>0</v>
      </c>
      <c r="P213" s="3">
        <v>0</v>
      </c>
    </row>
    <row r="214" spans="1:16" ht="47.25" customHeight="1" x14ac:dyDescent="0.25">
      <c r="A214" s="29"/>
      <c r="B214" s="29"/>
      <c r="C214" s="6" t="s">
        <v>53</v>
      </c>
      <c r="D214" s="3">
        <f>SUM(E214:P214)</f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</row>
    <row r="215" spans="1:16" ht="31.5" customHeight="1" x14ac:dyDescent="0.25">
      <c r="A215" s="22" t="s">
        <v>104</v>
      </c>
      <c r="B215" s="27" t="s">
        <v>105</v>
      </c>
      <c r="C215" s="5" t="s">
        <v>4</v>
      </c>
      <c r="D215" s="3">
        <f t="shared" ref="D215:D219" si="138">SUM(E215:P215)</f>
        <v>1272.3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f>M216+M217+M218+M219</f>
        <v>380</v>
      </c>
      <c r="N215" s="3">
        <f>N218</f>
        <v>892.3</v>
      </c>
      <c r="O215" s="3">
        <v>0</v>
      </c>
      <c r="P215" s="3">
        <v>0</v>
      </c>
    </row>
    <row r="216" spans="1:16" x14ac:dyDescent="0.25">
      <c r="A216" s="22"/>
      <c r="B216" s="28"/>
      <c r="C216" s="6" t="s">
        <v>5</v>
      </c>
      <c r="D216" s="3">
        <f t="shared" si="138"/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</row>
    <row r="217" spans="1:16" x14ac:dyDescent="0.25">
      <c r="A217" s="22"/>
      <c r="B217" s="28"/>
      <c r="C217" s="6" t="s">
        <v>6</v>
      </c>
      <c r="D217" s="3">
        <f t="shared" si="138"/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</row>
    <row r="218" spans="1:16" x14ac:dyDescent="0.25">
      <c r="A218" s="22"/>
      <c r="B218" s="28"/>
      <c r="C218" s="6" t="s">
        <v>7</v>
      </c>
      <c r="D218" s="3">
        <f t="shared" si="138"/>
        <v>1272.3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380</v>
      </c>
      <c r="N218" s="8">
        <v>892.3</v>
      </c>
      <c r="O218" s="3">
        <v>0</v>
      </c>
      <c r="P218" s="3">
        <v>0</v>
      </c>
    </row>
    <row r="219" spans="1:16" ht="19.5" customHeight="1" x14ac:dyDescent="0.25">
      <c r="A219" s="22"/>
      <c r="B219" s="28"/>
      <c r="C219" s="6" t="s">
        <v>53</v>
      </c>
      <c r="D219" s="3">
        <f t="shared" si="138"/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</row>
    <row r="220" spans="1:16" ht="20.25" customHeight="1" x14ac:dyDescent="0.25">
      <c r="A220" s="27" t="s">
        <v>99</v>
      </c>
      <c r="B220" s="27" t="s">
        <v>100</v>
      </c>
      <c r="C220" s="5" t="s">
        <v>4</v>
      </c>
      <c r="D220" s="3">
        <f>SUM(E220:P220)</f>
        <v>15058</v>
      </c>
      <c r="E220" s="3">
        <f>SUM(E221:E224)</f>
        <v>0</v>
      </c>
      <c r="F220" s="3">
        <f t="shared" ref="F220:O220" si="139">SUM(F221:F224)</f>
        <v>0</v>
      </c>
      <c r="G220" s="3">
        <f t="shared" si="139"/>
        <v>0</v>
      </c>
      <c r="H220" s="3">
        <f t="shared" si="139"/>
        <v>0</v>
      </c>
      <c r="I220" s="3">
        <f t="shared" si="139"/>
        <v>0</v>
      </c>
      <c r="J220" s="3">
        <f t="shared" si="139"/>
        <v>0</v>
      </c>
      <c r="K220" s="3">
        <f t="shared" si="139"/>
        <v>0</v>
      </c>
      <c r="L220" s="3">
        <f t="shared" si="139"/>
        <v>0</v>
      </c>
      <c r="M220" s="3">
        <f t="shared" si="139"/>
        <v>15058</v>
      </c>
      <c r="N220" s="3">
        <f t="shared" si="139"/>
        <v>0</v>
      </c>
      <c r="O220" s="3">
        <f t="shared" si="139"/>
        <v>0</v>
      </c>
      <c r="P220" s="3">
        <f t="shared" ref="P220" si="140">SUM(P221:P224)</f>
        <v>0</v>
      </c>
    </row>
    <row r="221" spans="1:16" ht="18" customHeight="1" x14ac:dyDescent="0.25">
      <c r="A221" s="28"/>
      <c r="B221" s="28"/>
      <c r="C221" s="6" t="s">
        <v>5</v>
      </c>
      <c r="D221" s="3">
        <f t="shared" ref="D221:D224" si="141">SUM(E221:P221)</f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</row>
    <row r="222" spans="1:16" ht="16.5" customHeight="1" x14ac:dyDescent="0.25">
      <c r="A222" s="28"/>
      <c r="B222" s="28"/>
      <c r="C222" s="6" t="s">
        <v>6</v>
      </c>
      <c r="D222" s="3">
        <f t="shared" si="141"/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</row>
    <row r="223" spans="1:16" ht="19.5" customHeight="1" x14ac:dyDescent="0.25">
      <c r="A223" s="28"/>
      <c r="B223" s="28"/>
      <c r="C223" s="6" t="s">
        <v>7</v>
      </c>
      <c r="D223" s="3">
        <f t="shared" si="141"/>
        <v>15058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15058</v>
      </c>
      <c r="N223" s="3">
        <v>0</v>
      </c>
      <c r="O223" s="3">
        <v>0</v>
      </c>
      <c r="P223" s="3">
        <v>0</v>
      </c>
    </row>
    <row r="224" spans="1:16" ht="22.5" customHeight="1" x14ac:dyDescent="0.25">
      <c r="A224" s="29"/>
      <c r="B224" s="29"/>
      <c r="C224" s="6" t="s">
        <v>53</v>
      </c>
      <c r="D224" s="3">
        <f t="shared" si="141"/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</row>
    <row r="225" spans="1:17" ht="20.25" customHeight="1" x14ac:dyDescent="0.25">
      <c r="A225" s="27" t="s">
        <v>103</v>
      </c>
      <c r="B225" s="27" t="s">
        <v>102</v>
      </c>
      <c r="C225" s="5" t="s">
        <v>4</v>
      </c>
      <c r="D225" s="3">
        <f>SUM(E225:P225)</f>
        <v>18987.73</v>
      </c>
      <c r="E225" s="3">
        <f>SUM(E226:E229)</f>
        <v>0</v>
      </c>
      <c r="F225" s="3">
        <f t="shared" ref="F225:P225" si="142">SUM(F226:F229)</f>
        <v>0</v>
      </c>
      <c r="G225" s="3">
        <f t="shared" si="142"/>
        <v>0</v>
      </c>
      <c r="H225" s="3">
        <f t="shared" si="142"/>
        <v>0</v>
      </c>
      <c r="I225" s="3">
        <f t="shared" si="142"/>
        <v>0</v>
      </c>
      <c r="J225" s="3">
        <f t="shared" si="142"/>
        <v>0</v>
      </c>
      <c r="K225" s="3">
        <f t="shared" si="142"/>
        <v>0</v>
      </c>
      <c r="L225" s="3">
        <f t="shared" si="142"/>
        <v>0</v>
      </c>
      <c r="M225" s="3">
        <f t="shared" si="142"/>
        <v>6854.63</v>
      </c>
      <c r="N225" s="3">
        <f t="shared" si="142"/>
        <v>12133.1</v>
      </c>
      <c r="O225" s="3">
        <f t="shared" si="142"/>
        <v>0</v>
      </c>
      <c r="P225" s="3">
        <f t="shared" si="142"/>
        <v>0</v>
      </c>
    </row>
    <row r="226" spans="1:17" ht="18" customHeight="1" x14ac:dyDescent="0.25">
      <c r="A226" s="28"/>
      <c r="B226" s="28"/>
      <c r="C226" s="6" t="s">
        <v>5</v>
      </c>
      <c r="D226" s="3">
        <f t="shared" ref="D226:D229" si="143">SUM(E226:P226)</f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</row>
    <row r="227" spans="1:17" ht="16.5" customHeight="1" x14ac:dyDescent="0.25">
      <c r="A227" s="28"/>
      <c r="B227" s="28"/>
      <c r="C227" s="6" t="s">
        <v>6</v>
      </c>
      <c r="D227" s="3">
        <f t="shared" si="143"/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</row>
    <row r="228" spans="1:17" ht="19.5" customHeight="1" x14ac:dyDescent="0.25">
      <c r="A228" s="28"/>
      <c r="B228" s="28"/>
      <c r="C228" s="6" t="s">
        <v>7</v>
      </c>
      <c r="D228" s="3">
        <f t="shared" si="143"/>
        <v>18987.73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6854.63</v>
      </c>
      <c r="N228" s="3">
        <v>12133.1</v>
      </c>
      <c r="O228" s="3">
        <v>0</v>
      </c>
      <c r="P228" s="3">
        <v>0</v>
      </c>
    </row>
    <row r="229" spans="1:17" ht="22.5" customHeight="1" x14ac:dyDescent="0.25">
      <c r="A229" s="29"/>
      <c r="B229" s="29"/>
      <c r="C229" s="6" t="s">
        <v>53</v>
      </c>
      <c r="D229" s="3">
        <f t="shared" si="143"/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</row>
    <row r="230" spans="1:17" x14ac:dyDescent="0.25">
      <c r="A230" s="30" t="s">
        <v>41</v>
      </c>
      <c r="B230" s="30" t="s">
        <v>59</v>
      </c>
      <c r="C230" s="5" t="s">
        <v>4</v>
      </c>
      <c r="D230" s="2">
        <f>SUM(E230:P230)</f>
        <v>849277.37699999986</v>
      </c>
      <c r="E230" s="2">
        <f>E236</f>
        <v>46344.800000000003</v>
      </c>
      <c r="F230" s="2">
        <f>F236</f>
        <v>46558.1</v>
      </c>
      <c r="G230" s="2">
        <f t="shared" ref="G230:P230" si="144">G236</f>
        <v>46030.7</v>
      </c>
      <c r="H230" s="2">
        <f>H236</f>
        <v>57686.6</v>
      </c>
      <c r="I230" s="2">
        <f>I236</f>
        <v>59282.1</v>
      </c>
      <c r="J230" s="2">
        <f t="shared" si="144"/>
        <v>66463.3</v>
      </c>
      <c r="K230" s="2">
        <f t="shared" si="144"/>
        <v>82258.376999999993</v>
      </c>
      <c r="L230" s="2">
        <f t="shared" si="144"/>
        <v>78988.399999999994</v>
      </c>
      <c r="M230" s="2">
        <f t="shared" si="144"/>
        <v>89245.6</v>
      </c>
      <c r="N230" s="2">
        <f t="shared" si="144"/>
        <v>89541.7</v>
      </c>
      <c r="O230" s="2">
        <f t="shared" si="144"/>
        <v>93035.5</v>
      </c>
      <c r="P230" s="2">
        <f t="shared" si="144"/>
        <v>93842.2</v>
      </c>
      <c r="Q230" s="20"/>
    </row>
    <row r="231" spans="1:17" x14ac:dyDescent="0.25">
      <c r="A231" s="31"/>
      <c r="B231" s="31"/>
      <c r="C231" s="6" t="s">
        <v>5</v>
      </c>
      <c r="D231" s="3">
        <f t="shared" ref="D231:D234" si="145">SUM(E231:P231)</f>
        <v>0</v>
      </c>
      <c r="E231" s="3">
        <f>E237</f>
        <v>0</v>
      </c>
      <c r="F231" s="3">
        <f t="shared" ref="F231:P235" si="146">F237</f>
        <v>0</v>
      </c>
      <c r="G231" s="3">
        <f t="shared" si="146"/>
        <v>0</v>
      </c>
      <c r="H231" s="3">
        <f t="shared" si="146"/>
        <v>0</v>
      </c>
      <c r="I231" s="3">
        <f t="shared" si="146"/>
        <v>0</v>
      </c>
      <c r="J231" s="3">
        <f t="shared" si="146"/>
        <v>0</v>
      </c>
      <c r="K231" s="3">
        <f t="shared" si="146"/>
        <v>0</v>
      </c>
      <c r="L231" s="3">
        <f t="shared" si="146"/>
        <v>0</v>
      </c>
      <c r="M231" s="3">
        <f t="shared" si="146"/>
        <v>0</v>
      </c>
      <c r="N231" s="3">
        <f t="shared" si="146"/>
        <v>0</v>
      </c>
      <c r="O231" s="3">
        <f t="shared" si="146"/>
        <v>0</v>
      </c>
      <c r="P231" s="3">
        <f t="shared" si="146"/>
        <v>0</v>
      </c>
    </row>
    <row r="232" spans="1:17" x14ac:dyDescent="0.25">
      <c r="A232" s="31"/>
      <c r="B232" s="31"/>
      <c r="C232" s="6" t="s">
        <v>6</v>
      </c>
      <c r="D232" s="3">
        <f t="shared" si="145"/>
        <v>0</v>
      </c>
      <c r="E232" s="3">
        <f t="shared" ref="E232:E235" si="147">E238</f>
        <v>0</v>
      </c>
      <c r="F232" s="3">
        <f t="shared" si="146"/>
        <v>0</v>
      </c>
      <c r="G232" s="3">
        <f t="shared" si="146"/>
        <v>0</v>
      </c>
      <c r="H232" s="3">
        <f t="shared" si="146"/>
        <v>0</v>
      </c>
      <c r="I232" s="3">
        <f t="shared" si="146"/>
        <v>0</v>
      </c>
      <c r="J232" s="3">
        <f t="shared" si="146"/>
        <v>0</v>
      </c>
      <c r="K232" s="3">
        <f t="shared" si="146"/>
        <v>0</v>
      </c>
      <c r="L232" s="3">
        <f t="shared" si="146"/>
        <v>0</v>
      </c>
      <c r="M232" s="3">
        <f t="shared" si="146"/>
        <v>0</v>
      </c>
      <c r="N232" s="3">
        <f t="shared" si="146"/>
        <v>0</v>
      </c>
      <c r="O232" s="3">
        <f t="shared" si="146"/>
        <v>0</v>
      </c>
      <c r="P232" s="3">
        <f t="shared" si="146"/>
        <v>0</v>
      </c>
    </row>
    <row r="233" spans="1:17" ht="30" x14ac:dyDescent="0.25">
      <c r="A233" s="31"/>
      <c r="B233" s="31"/>
      <c r="C233" s="6" t="s">
        <v>54</v>
      </c>
      <c r="D233" s="3">
        <f>SUM(E233:P233)</f>
        <v>849277.37699999986</v>
      </c>
      <c r="E233" s="3">
        <f t="shared" si="147"/>
        <v>46344.800000000003</v>
      </c>
      <c r="F233" s="3">
        <f t="shared" si="146"/>
        <v>46558.1</v>
      </c>
      <c r="G233" s="3">
        <f t="shared" si="146"/>
        <v>46030.7</v>
      </c>
      <c r="H233" s="3">
        <f t="shared" si="146"/>
        <v>57686.6</v>
      </c>
      <c r="I233" s="3">
        <f t="shared" si="146"/>
        <v>59282.1</v>
      </c>
      <c r="J233" s="3">
        <f t="shared" si="146"/>
        <v>66463.3</v>
      </c>
      <c r="K233" s="3">
        <f t="shared" si="146"/>
        <v>82258.376999999993</v>
      </c>
      <c r="L233" s="3">
        <f t="shared" si="146"/>
        <v>78988.399999999994</v>
      </c>
      <c r="M233" s="3">
        <f t="shared" si="146"/>
        <v>89245.6</v>
      </c>
      <c r="N233" s="3">
        <f t="shared" si="146"/>
        <v>89541.7</v>
      </c>
      <c r="O233" s="3">
        <f t="shared" si="146"/>
        <v>93035.5</v>
      </c>
      <c r="P233" s="3">
        <f t="shared" si="146"/>
        <v>93842.2</v>
      </c>
    </row>
    <row r="234" spans="1:17" ht="30" x14ac:dyDescent="0.25">
      <c r="A234" s="31"/>
      <c r="B234" s="31"/>
      <c r="C234" s="7" t="s">
        <v>55</v>
      </c>
      <c r="D234" s="3">
        <f t="shared" si="145"/>
        <v>642.9</v>
      </c>
      <c r="E234" s="3">
        <f t="shared" si="147"/>
        <v>642.9</v>
      </c>
      <c r="F234" s="3">
        <f t="shared" si="146"/>
        <v>0</v>
      </c>
      <c r="G234" s="3">
        <f t="shared" si="146"/>
        <v>0</v>
      </c>
      <c r="H234" s="3">
        <f t="shared" si="146"/>
        <v>0</v>
      </c>
      <c r="I234" s="3">
        <f t="shared" si="146"/>
        <v>0</v>
      </c>
      <c r="J234" s="3">
        <f t="shared" si="146"/>
        <v>0</v>
      </c>
      <c r="K234" s="3">
        <f t="shared" si="146"/>
        <v>0</v>
      </c>
      <c r="L234" s="3">
        <f t="shared" si="146"/>
        <v>0</v>
      </c>
      <c r="M234" s="3">
        <f t="shared" si="146"/>
        <v>0</v>
      </c>
      <c r="N234" s="3">
        <f t="shared" si="146"/>
        <v>0</v>
      </c>
      <c r="O234" s="3">
        <f t="shared" si="146"/>
        <v>0</v>
      </c>
      <c r="P234" s="3">
        <f t="shared" si="146"/>
        <v>0</v>
      </c>
    </row>
    <row r="235" spans="1:17" ht="20.100000000000001" customHeight="1" x14ac:dyDescent="0.25">
      <c r="A235" s="32"/>
      <c r="B235" s="32"/>
      <c r="C235" s="6" t="s">
        <v>53</v>
      </c>
      <c r="D235" s="3">
        <f t="shared" ref="D235:D247" si="148">SUM(E235:P235)</f>
        <v>0</v>
      </c>
      <c r="E235" s="3">
        <f t="shared" si="147"/>
        <v>0</v>
      </c>
      <c r="F235" s="3">
        <f t="shared" si="146"/>
        <v>0</v>
      </c>
      <c r="G235" s="3">
        <f t="shared" si="146"/>
        <v>0</v>
      </c>
      <c r="H235" s="3">
        <f t="shared" si="146"/>
        <v>0</v>
      </c>
      <c r="I235" s="3">
        <f t="shared" si="146"/>
        <v>0</v>
      </c>
      <c r="J235" s="3">
        <f t="shared" si="146"/>
        <v>0</v>
      </c>
      <c r="K235" s="3">
        <f t="shared" si="146"/>
        <v>0</v>
      </c>
      <c r="L235" s="3">
        <f t="shared" si="146"/>
        <v>0</v>
      </c>
      <c r="M235" s="3">
        <f t="shared" si="146"/>
        <v>0</v>
      </c>
      <c r="N235" s="3">
        <f t="shared" si="146"/>
        <v>0</v>
      </c>
      <c r="O235" s="3">
        <f t="shared" si="146"/>
        <v>0</v>
      </c>
      <c r="P235" s="3">
        <f t="shared" si="146"/>
        <v>0</v>
      </c>
    </row>
    <row r="236" spans="1:17" x14ac:dyDescent="0.25">
      <c r="A236" s="27" t="s">
        <v>42</v>
      </c>
      <c r="B236" s="27" t="s">
        <v>43</v>
      </c>
      <c r="C236" s="5" t="s">
        <v>4</v>
      </c>
      <c r="D236" s="3">
        <f>SUM(E236:P236)</f>
        <v>849277.37699999986</v>
      </c>
      <c r="E236" s="3">
        <f>E242</f>
        <v>46344.800000000003</v>
      </c>
      <c r="F236" s="3">
        <f>F242</f>
        <v>46558.1</v>
      </c>
      <c r="G236" s="3">
        <f t="shared" ref="G236:P236" si="149">G242</f>
        <v>46030.7</v>
      </c>
      <c r="H236" s="3">
        <f t="shared" si="149"/>
        <v>57686.6</v>
      </c>
      <c r="I236" s="3">
        <f>I242</f>
        <v>59282.1</v>
      </c>
      <c r="J236" s="3">
        <f t="shared" si="149"/>
        <v>66463.3</v>
      </c>
      <c r="K236" s="3">
        <f>K242</f>
        <v>82258.376999999993</v>
      </c>
      <c r="L236" s="3">
        <f t="shared" si="149"/>
        <v>78988.399999999994</v>
      </c>
      <c r="M236" s="3">
        <f t="shared" si="149"/>
        <v>89245.6</v>
      </c>
      <c r="N236" s="3">
        <f t="shared" si="149"/>
        <v>89541.7</v>
      </c>
      <c r="O236" s="3">
        <f t="shared" si="149"/>
        <v>93035.5</v>
      </c>
      <c r="P236" s="3">
        <f t="shared" si="149"/>
        <v>93842.2</v>
      </c>
    </row>
    <row r="237" spans="1:17" x14ac:dyDescent="0.25">
      <c r="A237" s="28"/>
      <c r="B237" s="28"/>
      <c r="C237" s="6" t="s">
        <v>5</v>
      </c>
      <c r="D237" s="3">
        <f t="shared" si="148"/>
        <v>0</v>
      </c>
      <c r="E237" s="3">
        <f t="shared" ref="E237:P241" si="150">E243</f>
        <v>0</v>
      </c>
      <c r="F237" s="3">
        <f t="shared" si="150"/>
        <v>0</v>
      </c>
      <c r="G237" s="3">
        <f t="shared" si="150"/>
        <v>0</v>
      </c>
      <c r="H237" s="3">
        <f t="shared" si="150"/>
        <v>0</v>
      </c>
      <c r="I237" s="3">
        <f>I243</f>
        <v>0</v>
      </c>
      <c r="J237" s="3">
        <f t="shared" ref="J237:N237" si="151">J243</f>
        <v>0</v>
      </c>
      <c r="K237" s="3">
        <f t="shared" si="151"/>
        <v>0</v>
      </c>
      <c r="L237" s="3">
        <f>L243</f>
        <v>0</v>
      </c>
      <c r="M237" s="3">
        <f t="shared" si="151"/>
        <v>0</v>
      </c>
      <c r="N237" s="3">
        <f t="shared" si="151"/>
        <v>0</v>
      </c>
      <c r="O237" s="3">
        <f t="shared" ref="O237:P239" si="152">O243</f>
        <v>0</v>
      </c>
      <c r="P237" s="3">
        <f t="shared" si="152"/>
        <v>0</v>
      </c>
    </row>
    <row r="238" spans="1:17" x14ac:dyDescent="0.25">
      <c r="A238" s="28"/>
      <c r="B238" s="28"/>
      <c r="C238" s="6" t="s">
        <v>6</v>
      </c>
      <c r="D238" s="3">
        <f t="shared" si="148"/>
        <v>0</v>
      </c>
      <c r="E238" s="3">
        <f t="shared" si="150"/>
        <v>0</v>
      </c>
      <c r="F238" s="3">
        <f t="shared" si="150"/>
        <v>0</v>
      </c>
      <c r="G238" s="3">
        <f t="shared" si="150"/>
        <v>0</v>
      </c>
      <c r="H238" s="3">
        <f t="shared" si="150"/>
        <v>0</v>
      </c>
      <c r="I238" s="3">
        <f t="shared" si="150"/>
        <v>0</v>
      </c>
      <c r="J238" s="3">
        <f t="shared" si="150"/>
        <v>0</v>
      </c>
      <c r="K238" s="3">
        <f t="shared" si="150"/>
        <v>0</v>
      </c>
      <c r="L238" s="3">
        <f t="shared" si="150"/>
        <v>0</v>
      </c>
      <c r="M238" s="3">
        <f t="shared" si="150"/>
        <v>0</v>
      </c>
      <c r="N238" s="3">
        <f t="shared" si="150"/>
        <v>0</v>
      </c>
      <c r="O238" s="3">
        <f t="shared" si="152"/>
        <v>0</v>
      </c>
      <c r="P238" s="3">
        <f t="shared" si="152"/>
        <v>0</v>
      </c>
    </row>
    <row r="239" spans="1:17" ht="30" x14ac:dyDescent="0.25">
      <c r="A239" s="28"/>
      <c r="B239" s="28"/>
      <c r="C239" s="6" t="s">
        <v>54</v>
      </c>
      <c r="D239" s="3">
        <f t="shared" si="148"/>
        <v>849277.37699999986</v>
      </c>
      <c r="E239" s="3">
        <f t="shared" si="150"/>
        <v>46344.800000000003</v>
      </c>
      <c r="F239" s="3">
        <f t="shared" si="150"/>
        <v>46558.1</v>
      </c>
      <c r="G239" s="3">
        <f t="shared" si="150"/>
        <v>46030.7</v>
      </c>
      <c r="H239" s="3">
        <f t="shared" si="150"/>
        <v>57686.6</v>
      </c>
      <c r="I239" s="3">
        <f t="shared" si="150"/>
        <v>59282.1</v>
      </c>
      <c r="J239" s="3">
        <f t="shared" si="150"/>
        <v>66463.3</v>
      </c>
      <c r="K239" s="3">
        <f t="shared" si="150"/>
        <v>82258.376999999993</v>
      </c>
      <c r="L239" s="3">
        <f t="shared" si="150"/>
        <v>78988.399999999994</v>
      </c>
      <c r="M239" s="3">
        <f t="shared" si="150"/>
        <v>89245.6</v>
      </c>
      <c r="N239" s="3">
        <f>N245</f>
        <v>89541.7</v>
      </c>
      <c r="O239" s="3">
        <f t="shared" si="152"/>
        <v>93035.5</v>
      </c>
      <c r="P239" s="3">
        <f t="shared" si="152"/>
        <v>93842.2</v>
      </c>
    </row>
    <row r="240" spans="1:17" ht="30" x14ac:dyDescent="0.25">
      <c r="A240" s="28"/>
      <c r="B240" s="28"/>
      <c r="C240" s="7" t="s">
        <v>55</v>
      </c>
      <c r="D240" s="3">
        <f t="shared" si="148"/>
        <v>642.9</v>
      </c>
      <c r="E240" s="3">
        <f t="shared" si="150"/>
        <v>642.9</v>
      </c>
      <c r="F240" s="3">
        <f t="shared" si="150"/>
        <v>0</v>
      </c>
      <c r="G240" s="3">
        <f t="shared" si="150"/>
        <v>0</v>
      </c>
      <c r="H240" s="3">
        <f t="shared" si="150"/>
        <v>0</v>
      </c>
      <c r="I240" s="3">
        <f t="shared" si="150"/>
        <v>0</v>
      </c>
      <c r="J240" s="3">
        <f t="shared" si="150"/>
        <v>0</v>
      </c>
      <c r="K240" s="3">
        <f t="shared" si="150"/>
        <v>0</v>
      </c>
      <c r="L240" s="3">
        <f t="shared" si="150"/>
        <v>0</v>
      </c>
      <c r="M240" s="3">
        <f t="shared" si="150"/>
        <v>0</v>
      </c>
      <c r="N240" s="3">
        <f t="shared" si="150"/>
        <v>0</v>
      </c>
      <c r="O240" s="3">
        <f t="shared" si="150"/>
        <v>0</v>
      </c>
      <c r="P240" s="3">
        <f t="shared" si="150"/>
        <v>0</v>
      </c>
    </row>
    <row r="241" spans="1:17" ht="21.75" customHeight="1" x14ac:dyDescent="0.25">
      <c r="A241" s="29"/>
      <c r="B241" s="29"/>
      <c r="C241" s="6" t="s">
        <v>53</v>
      </c>
      <c r="D241" s="3">
        <f t="shared" si="148"/>
        <v>0</v>
      </c>
      <c r="E241" s="3">
        <f t="shared" si="150"/>
        <v>0</v>
      </c>
      <c r="F241" s="3">
        <f t="shared" si="150"/>
        <v>0</v>
      </c>
      <c r="G241" s="3">
        <f t="shared" si="150"/>
        <v>0</v>
      </c>
      <c r="H241" s="3">
        <f t="shared" si="150"/>
        <v>0</v>
      </c>
      <c r="I241" s="3">
        <f t="shared" si="150"/>
        <v>0</v>
      </c>
      <c r="J241" s="3">
        <f t="shared" si="150"/>
        <v>0</v>
      </c>
      <c r="K241" s="3">
        <f t="shared" si="150"/>
        <v>0</v>
      </c>
      <c r="L241" s="3">
        <f t="shared" si="150"/>
        <v>0</v>
      </c>
      <c r="M241" s="3">
        <f t="shared" si="150"/>
        <v>0</v>
      </c>
      <c r="N241" s="3">
        <f t="shared" si="150"/>
        <v>0</v>
      </c>
      <c r="O241" s="3">
        <f t="shared" si="150"/>
        <v>0</v>
      </c>
      <c r="P241" s="3">
        <f t="shared" si="150"/>
        <v>0</v>
      </c>
    </row>
    <row r="242" spans="1:17" x14ac:dyDescent="0.25">
      <c r="A242" s="36" t="s">
        <v>44</v>
      </c>
      <c r="B242" s="36" t="s">
        <v>45</v>
      </c>
      <c r="C242" s="5" t="s">
        <v>4</v>
      </c>
      <c r="D242" s="3">
        <f>SUM(E242:P242)</f>
        <v>849277.37699999986</v>
      </c>
      <c r="E242" s="3">
        <f>E243+E244+E245+E247</f>
        <v>46344.800000000003</v>
      </c>
      <c r="F242" s="3">
        <f t="shared" ref="F242:P242" si="153">F243+F244+F245+F247</f>
        <v>46558.1</v>
      </c>
      <c r="G242" s="3">
        <f t="shared" si="153"/>
        <v>46030.7</v>
      </c>
      <c r="H242" s="3">
        <f t="shared" si="153"/>
        <v>57686.6</v>
      </c>
      <c r="I242" s="3">
        <f>I243+I244+I245+I247</f>
        <v>59282.1</v>
      </c>
      <c r="J242" s="3">
        <f t="shared" si="153"/>
        <v>66463.3</v>
      </c>
      <c r="K242" s="3">
        <f t="shared" si="153"/>
        <v>82258.376999999993</v>
      </c>
      <c r="L242" s="3">
        <f>L243+L244+L245+L247</f>
        <v>78988.399999999994</v>
      </c>
      <c r="M242" s="3">
        <f t="shared" si="153"/>
        <v>89245.6</v>
      </c>
      <c r="N242" s="3">
        <f t="shared" si="153"/>
        <v>89541.7</v>
      </c>
      <c r="O242" s="3">
        <f t="shared" si="153"/>
        <v>93035.5</v>
      </c>
      <c r="P242" s="3">
        <f t="shared" si="153"/>
        <v>93842.2</v>
      </c>
    </row>
    <row r="243" spans="1:17" x14ac:dyDescent="0.25">
      <c r="A243" s="36"/>
      <c r="B243" s="36"/>
      <c r="C243" s="6" t="s">
        <v>5</v>
      </c>
      <c r="D243" s="3">
        <f t="shared" si="148"/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4">
        <v>0</v>
      </c>
    </row>
    <row r="244" spans="1:17" x14ac:dyDescent="0.25">
      <c r="A244" s="36"/>
      <c r="B244" s="36"/>
      <c r="C244" s="6" t="s">
        <v>6</v>
      </c>
      <c r="D244" s="3">
        <f t="shared" si="148"/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4">
        <v>0</v>
      </c>
    </row>
    <row r="245" spans="1:17" ht="30" x14ac:dyDescent="0.25">
      <c r="A245" s="36"/>
      <c r="B245" s="36"/>
      <c r="C245" s="6" t="s">
        <v>54</v>
      </c>
      <c r="D245" s="3">
        <f t="shared" si="148"/>
        <v>849277.37699999986</v>
      </c>
      <c r="E245" s="3">
        <v>46344.800000000003</v>
      </c>
      <c r="F245" s="3">
        <v>46558.1</v>
      </c>
      <c r="G245" s="3">
        <v>46030.7</v>
      </c>
      <c r="H245" s="3">
        <v>57686.6</v>
      </c>
      <c r="I245" s="3">
        <v>59282.1</v>
      </c>
      <c r="J245" s="3">
        <v>66463.3</v>
      </c>
      <c r="K245" s="3">
        <v>82258.376999999993</v>
      </c>
      <c r="L245" s="3">
        <v>78988.399999999994</v>
      </c>
      <c r="M245" s="3">
        <v>89245.6</v>
      </c>
      <c r="N245" s="8">
        <v>89541.7</v>
      </c>
      <c r="O245" s="3">
        <v>93035.5</v>
      </c>
      <c r="P245" s="4">
        <v>93842.2</v>
      </c>
      <c r="Q245" s="20"/>
    </row>
    <row r="246" spans="1:17" ht="30" x14ac:dyDescent="0.25">
      <c r="A246" s="36"/>
      <c r="B246" s="36"/>
      <c r="C246" s="7" t="s">
        <v>55</v>
      </c>
      <c r="D246" s="3">
        <f t="shared" si="148"/>
        <v>642.9</v>
      </c>
      <c r="E246" s="4">
        <v>642.9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</row>
    <row r="247" spans="1:17" ht="21.75" customHeight="1" x14ac:dyDescent="0.25">
      <c r="A247" s="36"/>
      <c r="B247" s="36"/>
      <c r="C247" s="6" t="s">
        <v>53</v>
      </c>
      <c r="D247" s="3">
        <f t="shared" si="148"/>
        <v>0</v>
      </c>
      <c r="E247" s="4">
        <v>0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</row>
    <row r="250" spans="1:17" x14ac:dyDescent="0.25">
      <c r="A250" s="9" t="s">
        <v>107</v>
      </c>
    </row>
    <row r="251" spans="1:17" x14ac:dyDescent="0.25">
      <c r="L251" s="14"/>
      <c r="M251" s="14"/>
    </row>
    <row r="252" spans="1:17" x14ac:dyDescent="0.25">
      <c r="N252" s="16"/>
      <c r="O252" s="16"/>
      <c r="P252" s="16"/>
    </row>
  </sheetData>
  <mergeCells count="96">
    <mergeCell ref="B104:B110"/>
    <mergeCell ref="A116:A120"/>
    <mergeCell ref="B116:B120"/>
    <mergeCell ref="A158:A162"/>
    <mergeCell ref="B158:B162"/>
    <mergeCell ref="B151:B157"/>
    <mergeCell ref="A151:A157"/>
    <mergeCell ref="B21:B26"/>
    <mergeCell ref="A49:A53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A33:A37"/>
    <mergeCell ref="B33:B37"/>
    <mergeCell ref="A43:A48"/>
    <mergeCell ref="B43:B48"/>
    <mergeCell ref="B27:B32"/>
    <mergeCell ref="A27:A32"/>
    <mergeCell ref="A38:A42"/>
    <mergeCell ref="B38:B42"/>
    <mergeCell ref="A8:O8"/>
    <mergeCell ref="A10:A11"/>
    <mergeCell ref="B10:B11"/>
    <mergeCell ref="C10:C11"/>
    <mergeCell ref="I9:K9"/>
    <mergeCell ref="D10:P10"/>
    <mergeCell ref="L1:O1"/>
    <mergeCell ref="L2:O2"/>
    <mergeCell ref="L3:O3"/>
    <mergeCell ref="L5:N5"/>
    <mergeCell ref="L6:N6"/>
    <mergeCell ref="A242:A247"/>
    <mergeCell ref="B242:B247"/>
    <mergeCell ref="A236:A241"/>
    <mergeCell ref="B236:B241"/>
    <mergeCell ref="A230:A235"/>
    <mergeCell ref="B230:B235"/>
    <mergeCell ref="B49:B53"/>
    <mergeCell ref="A185:A189"/>
    <mergeCell ref="B210:B214"/>
    <mergeCell ref="A205:A209"/>
    <mergeCell ref="B205:B209"/>
    <mergeCell ref="B195:B199"/>
    <mergeCell ref="B185:B189"/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210:A214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215:B219"/>
    <mergeCell ref="A225:A229"/>
    <mergeCell ref="B225:B229"/>
    <mergeCell ref="A168:A172"/>
    <mergeCell ref="B168:B172"/>
    <mergeCell ref="A190:A194"/>
    <mergeCell ref="B190:B194"/>
    <mergeCell ref="A195:A199"/>
    <mergeCell ref="A178:A184"/>
    <mergeCell ref="B178:B184"/>
    <mergeCell ref="A173:A177"/>
    <mergeCell ref="B173:B177"/>
    <mergeCell ref="A220:A224"/>
    <mergeCell ref="B220:B224"/>
    <mergeCell ref="A200:A204"/>
    <mergeCell ref="B200:B204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60" fitToHeight="0" orientation="landscape" r:id="rId1"/>
  <rowBreaks count="5" manualBreakCount="5">
    <brk id="32" max="15" man="1"/>
    <brk id="78" max="15" man="1"/>
    <brk id="110" max="15" man="1"/>
    <brk id="145" max="15" man="1"/>
    <brk id="177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Машенская Алёна Анатольевна</cp:lastModifiedBy>
  <cp:lastPrinted>2024-04-02T05:47:53Z</cp:lastPrinted>
  <dcterms:created xsi:type="dcterms:W3CDTF">2018-10-25T08:10:06Z</dcterms:created>
  <dcterms:modified xsi:type="dcterms:W3CDTF">2024-04-08T07:04:28Z</dcterms:modified>
</cp:coreProperties>
</file>