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736" yWindow="-192" windowWidth="18852" windowHeight="13176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4" i="2" l="1"/>
  <c r="M92" i="2" l="1"/>
  <c r="M158" i="2" l="1"/>
  <c r="M116" i="2"/>
  <c r="M89" i="2" l="1"/>
  <c r="M87" i="2"/>
  <c r="M195" i="2" l="1"/>
  <c r="D195" i="2" l="1"/>
  <c r="M196" i="2" l="1"/>
  <c r="L159" i="2" l="1"/>
  <c r="L117" i="2"/>
  <c r="L55" i="2"/>
  <c r="L158" i="2" l="1"/>
  <c r="L250" i="2" l="1"/>
  <c r="L220" i="2"/>
  <c r="L188" i="2"/>
  <c r="L187" i="2"/>
  <c r="L116" i="2"/>
  <c r="L54" i="2"/>
  <c r="L32" i="2" l="1"/>
  <c r="K110" i="2" l="1"/>
  <c r="E76" i="2"/>
  <c r="F76" i="2"/>
  <c r="G76" i="2"/>
  <c r="H76" i="2"/>
  <c r="I76" i="2"/>
  <c r="J76" i="2"/>
  <c r="L76" i="2"/>
  <c r="M77" i="2"/>
  <c r="N77" i="2" s="1"/>
  <c r="K78" i="2"/>
  <c r="D78" i="2" s="1"/>
  <c r="M78" i="2"/>
  <c r="K79" i="2"/>
  <c r="D79" i="2" s="1"/>
  <c r="M79" i="2"/>
  <c r="M80" i="2"/>
  <c r="N80" i="2" s="1"/>
  <c r="O80" i="2" s="1"/>
  <c r="O230" i="2"/>
  <c r="N230" i="2"/>
  <c r="M230" i="2"/>
  <c r="M209" i="2"/>
  <c r="M212" i="2"/>
  <c r="N212" i="2"/>
  <c r="O212" i="2"/>
  <c r="K76" i="2" l="1"/>
  <c r="N76" i="2"/>
  <c r="O77" i="2"/>
  <c r="O76" i="2" s="1"/>
  <c r="D77" i="2"/>
  <c r="D80" i="2"/>
  <c r="M76" i="2"/>
  <c r="D76" i="2" l="1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O134" i="2"/>
  <c r="O136" i="2"/>
  <c r="N133" i="2" l="1"/>
  <c r="D136" i="2"/>
  <c r="O135" i="2"/>
  <c r="D135" i="2" s="1"/>
  <c r="D134" i="2"/>
  <c r="K215" i="2"/>
  <c r="K116" i="2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N188" i="2" l="1"/>
  <c r="O188" i="2" s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6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6" i="2"/>
  <c r="N127" i="2"/>
  <c r="O127" i="2" s="1"/>
  <c r="M123" i="2"/>
  <c r="J123" i="2"/>
  <c r="N124" i="2"/>
  <c r="N125" i="2"/>
  <c r="O125" i="2" l="1"/>
  <c r="O126" i="2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N168" i="2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N192" i="2"/>
  <c r="O196" i="2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M146" i="2" s="1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M144" i="2" s="1"/>
  <c r="M217" i="2"/>
  <c r="L227" i="2"/>
  <c r="M192" i="2"/>
  <c r="M145" i="2" s="1"/>
  <c r="M56" i="2"/>
  <c r="M34" i="2"/>
  <c r="M113" i="2"/>
  <c r="N227" i="2"/>
  <c r="O197" i="2"/>
  <c r="O192" i="2" s="1"/>
  <c r="N156" i="2"/>
  <c r="N150" i="2" s="1"/>
  <c r="N141" i="2"/>
  <c r="N131" i="2" s="1"/>
  <c r="N193" i="2"/>
  <c r="N157" i="2"/>
  <c r="N121" i="2"/>
  <c r="N110" i="2" s="1"/>
  <c r="N115" i="2"/>
  <c r="N109" i="2" s="1"/>
  <c r="M193" i="2"/>
  <c r="N178" i="2"/>
  <c r="N163" i="2"/>
  <c r="N152" i="2" s="1"/>
  <c r="O30" i="2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O33" i="2" l="1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12" i="2"/>
  <c r="N107" i="2" s="1"/>
  <c r="O50" i="2"/>
  <c r="O44" i="2" s="1"/>
  <c r="M15" i="2"/>
  <c r="N145" i="2"/>
  <c r="N46" i="2"/>
  <c r="N40" i="2" s="1"/>
  <c r="O139" i="2"/>
  <c r="O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O28" i="2"/>
  <c r="O23" i="2" s="1"/>
  <c r="M227" i="2"/>
  <c r="M225" i="2"/>
  <c r="M203" i="2" s="1"/>
  <c r="O140" i="2"/>
  <c r="O117" i="2"/>
  <c r="O112" i="2" s="1"/>
  <c r="O52" i="2"/>
  <c r="N128" i="2"/>
  <c r="M24" i="2"/>
  <c r="M20" i="2"/>
  <c r="M19" i="2" s="1"/>
  <c r="M143" i="2"/>
  <c r="M149" i="2"/>
  <c r="M102" i="2"/>
  <c r="M101" i="2" s="1"/>
  <c r="M107" i="2"/>
  <c r="O163" i="2"/>
  <c r="D163" i="2" s="1"/>
  <c r="N146" i="2"/>
  <c r="N103" i="2"/>
  <c r="N102" i="2"/>
  <c r="N25" i="2"/>
  <c r="M45" i="2"/>
  <c r="M42" i="2"/>
  <c r="J200" i="2"/>
  <c r="J16" i="2"/>
  <c r="J13" i="2" s="1"/>
  <c r="D129" i="2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D117" i="2" l="1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L13" i="2" s="1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O18" i="2" l="1"/>
  <c r="O101" i="2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3" i="2" l="1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<sst xmlns="http://schemas.openxmlformats.org/spreadsheetml/2006/main" count="342" uniqueCount="107">
  <si>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</si>
  <si>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</si>
  <si>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</si>
  <si>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</si>
  <si>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</si>
  <si>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</si>
  <si>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</si>
  <si>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</si>
  <si>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</si>
  <si>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</si>
  <si>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</si>
  <si>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</si>
  <si>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</si>
  <si>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</si>
  <si>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</si>
  <si>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</si>
  <si>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</si>
  <si>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</si>
  <si>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</si>
  <si>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</si>
  <si>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</si>
  <si>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</si>
  <si>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</si>
  <si>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</si>
  <si>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</si>
  <si>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</si>
  <si>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</si>
  <si>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</si>
  <si>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</si>
  <si>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</si>
  <si>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</si>
  <si>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</si>
  <si>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</si>
  <si>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</si>
  <si>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</si>
  <si>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</si>
  <si>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</si>
  <si>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</si>
  <si>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</si>
  <si>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</si>
  <si>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</si>
  <si>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</si>
  <si>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</si>
  <si>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</si>
  <si>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</si>
  <si>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</si>
  <si>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</si>
  <si>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</si>
  <si>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</si>
  <si>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</si>
  <si>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</si>
  <si>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</si>
  <si>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</si>
  <si>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</si>
  <si>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</si>
  <si>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</si>
  <si>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</si>
  <si>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</si>
  <si>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</si>
  <si>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</si>
  <si>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</si>
  <si>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</si>
  <si>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</si>
  <si>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</si>
  <si>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</si>
  <si>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</si>
  <si>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</si>
  <si>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</si>
  <si>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</si>
  <si>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</si>
  <si>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</si>
  <si>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</si>
  <si>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</si>
  <si>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</si>
  <si>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</si>
  <si>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</si>
  <si>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</si>
  <si>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</si>
  <si>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</si>
  <si>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</si>
  <si>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</si>
  <si>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</si>
  <si>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</si>
  <si>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</si>
  <si>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</si>
  <si>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</si>
  <si>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</si>
  <si>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</si>
  <si>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</si>
  <si>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</si>
  <si>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</si>
  <si>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</si>
  <si>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</si>
  <si>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</si>
  <si>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</si>
  <si>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</si>
  <si>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</si>
  <si>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</si>
  <si>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</si>
  <si>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</si>
  <si>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</si>
  <si>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</si>
  <si>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</si>
  <si>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</si>
  <si>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</si>
  <si>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 xml:space="preserve">Приложение </t>
  </si>
  <si>
    <t>от 07.03.2023 № 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</si>
</sst>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/>
    <xf numFmtId="164" fontId="0" fillId="0" borderId="0" xfId="0" applyNumberFormat="1" applyFill="1"/>
    <xf numFmtId="49" fontId="9" fillId="0" borderId="0" xfId="0" applyNumberFormat="1" applyFont="1" applyFill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13" fillId="0" borderId="8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80" zoomScaleNormal="80" workbookViewId="0">
      <selection activeCell="D10" sqref="D10:O10"/>
    </sheetView>
  </sheetViews>
  <sheetFormatPr defaultRowHeight="14.4" x14ac:dyDescent="0.3"/>
  <cols>
    <col min="1" max="1" width="20" style="2" customWidth="1"/>
    <col min="2" max="2" width="44" customWidth="1"/>
    <col min="3" max="3" width="28.5546875" customWidth="1"/>
    <col min="4" max="4" width="13.88671875" bestFit="1" customWidth="1"/>
    <col min="5" max="5" width="11.109375" bestFit="1" customWidth="1"/>
    <col min="6" max="8" width="11.109375" style="2" bestFit="1" customWidth="1"/>
    <col min="9" max="9" width="11.109375" style="2" customWidth="1"/>
    <col min="10" max="10" width="11.109375" style="2" bestFit="1" customWidth="1"/>
    <col min="11" max="11" width="14.44140625" style="2" bestFit="1" customWidth="1"/>
    <col min="12" max="12" width="13" style="2" bestFit="1" customWidth="1"/>
    <col min="13" max="13" width="11.109375" style="2" bestFit="1" customWidth="1"/>
    <col min="14" max="14" width="13" style="2" customWidth="1"/>
    <col min="15" max="15" width="11.109375" style="2" bestFit="1" customWidth="1"/>
    <col min="16" max="16" width="11.44140625" bestFit="1" customWidth="1"/>
  </cols>
  <sheetData>
    <row r="1" spans="1:16" ht="22.8" x14ac:dyDescent="0.3">
      <c r="I1" s="82" t="s">
        <v>105</v>
      </c>
      <c r="J1" s="82"/>
      <c r="K1" s="82"/>
      <c r="L1" s="82"/>
      <c r="M1" s="82"/>
      <c r="N1" s="82"/>
      <c r="O1" s="82"/>
    </row>
    <row r="2" spans="1:16" ht="22.8" x14ac:dyDescent="0.3">
      <c r="I2" s="82" t="s">
        <v>71</v>
      </c>
      <c r="J2" s="82"/>
      <c r="K2" s="82"/>
      <c r="L2" s="82"/>
      <c r="M2" s="82"/>
      <c r="N2" s="82"/>
      <c r="O2" s="82"/>
    </row>
    <row r="3" spans="1:16" ht="22.8" x14ac:dyDescent="0.3">
      <c r="I3" s="82" t="s">
        <v>72</v>
      </c>
      <c r="J3" s="82"/>
      <c r="K3" s="82"/>
      <c r="L3" s="82"/>
      <c r="M3" s="82"/>
      <c r="N3" s="82"/>
      <c r="O3" s="82"/>
    </row>
    <row r="4" spans="1:16" ht="22.8" x14ac:dyDescent="0.3">
      <c r="I4" s="82" t="s">
        <v>106</v>
      </c>
      <c r="J4" s="82"/>
      <c r="K4" s="82"/>
      <c r="L4" s="82"/>
      <c r="M4" s="82"/>
      <c r="N4" s="82"/>
      <c r="O4" s="82"/>
    </row>
    <row r="5" spans="1:16" ht="23.25" x14ac:dyDescent="0.25">
      <c r="I5" s="29"/>
      <c r="J5" s="33"/>
      <c r="K5" s="34"/>
      <c r="L5" s="41"/>
      <c r="M5" s="38"/>
      <c r="N5" s="38"/>
      <c r="O5" s="35"/>
    </row>
    <row r="6" spans="1:16" ht="22.8" x14ac:dyDescent="0.35">
      <c r="A6" s="31"/>
      <c r="B6" s="1"/>
      <c r="C6" s="1"/>
      <c r="D6" s="20"/>
      <c r="E6" s="20"/>
      <c r="F6" s="20"/>
      <c r="G6" s="20"/>
      <c r="I6" s="83" t="s">
        <v>77</v>
      </c>
      <c r="J6" s="83"/>
      <c r="K6" s="83"/>
      <c r="L6" s="83"/>
      <c r="M6" s="83"/>
      <c r="N6" s="83"/>
      <c r="O6" s="83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36"/>
      <c r="N7" s="36"/>
      <c r="O7" s="36"/>
    </row>
    <row r="8" spans="1:16" ht="17.399999999999999" x14ac:dyDescent="0.3">
      <c r="A8" s="93" t="s">
        <v>46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16" s="27" customFormat="1" ht="15.75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7"/>
      <c r="N9" s="37"/>
      <c r="O9" s="37"/>
    </row>
    <row r="10" spans="1:16" ht="15.6" x14ac:dyDescent="0.3">
      <c r="A10" s="45" t="s">
        <v>14</v>
      </c>
      <c r="B10" s="100" t="s">
        <v>65</v>
      </c>
      <c r="C10" s="81" t="s">
        <v>66</v>
      </c>
      <c r="D10" s="90" t="s">
        <v>78</v>
      </c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2"/>
    </row>
    <row r="11" spans="1:16" ht="42" customHeight="1" x14ac:dyDescent="0.3">
      <c r="A11" s="45"/>
      <c r="B11" s="100"/>
      <c r="C11" s="81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3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6" ht="15.6" x14ac:dyDescent="0.3">
      <c r="A13" s="94" t="s">
        <v>64</v>
      </c>
      <c r="B13" s="97" t="s">
        <v>68</v>
      </c>
      <c r="C13" s="4" t="s">
        <v>0</v>
      </c>
      <c r="D13" s="13">
        <f>SUM(D14:D18)-D17</f>
        <v>5313438.2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14">
        <f t="shared" si="0"/>
        <v>644924.4</v>
      </c>
      <c r="N13" s="14">
        <f t="shared" si="0"/>
        <v>624363</v>
      </c>
      <c r="O13" s="14">
        <f t="shared" si="0"/>
        <v>629375.69999999995</v>
      </c>
      <c r="P13" s="30"/>
    </row>
    <row r="14" spans="1:16" ht="15.6" x14ac:dyDescent="0.3">
      <c r="A14" s="95"/>
      <c r="B14" s="98"/>
      <c r="C14" s="5" t="s">
        <v>1</v>
      </c>
      <c r="D14" s="10">
        <f t="shared" ref="D14:D44" si="1">SUM(E14:O14)</f>
        <v>62320.899999999994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42">
        <f t="shared" si="2"/>
        <v>46562.7</v>
      </c>
      <c r="N14" s="11">
        <f t="shared" si="2"/>
        <v>0</v>
      </c>
      <c r="O14" s="11">
        <f t="shared" si="2"/>
        <v>0</v>
      </c>
    </row>
    <row r="15" spans="1:16" ht="15.6" x14ac:dyDescent="0.3">
      <c r="A15" s="95"/>
      <c r="B15" s="98"/>
      <c r="C15" s="5" t="s">
        <v>2</v>
      </c>
      <c r="D15" s="10">
        <f t="shared" si="1"/>
        <v>29645.800000000003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42">
        <f t="shared" si="3"/>
        <v>2447</v>
      </c>
      <c r="N15" s="11">
        <f t="shared" si="3"/>
        <v>0</v>
      </c>
      <c r="O15" s="11">
        <f t="shared" si="3"/>
        <v>0</v>
      </c>
    </row>
    <row r="16" spans="1:16" ht="15.6" x14ac:dyDescent="0.3">
      <c r="A16" s="95"/>
      <c r="B16" s="98"/>
      <c r="C16" s="6" t="s">
        <v>47</v>
      </c>
      <c r="D16" s="10">
        <f t="shared" si="1"/>
        <v>4233537.2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42">
        <f t="shared" si="4"/>
        <v>499964.7</v>
      </c>
      <c r="N16" s="11">
        <f t="shared" si="4"/>
        <v>528413</v>
      </c>
      <c r="O16" s="11">
        <f t="shared" si="4"/>
        <v>533425.69999999995</v>
      </c>
    </row>
    <row r="17" spans="1:15" ht="31.2" x14ac:dyDescent="0.3">
      <c r="A17" s="95"/>
      <c r="B17" s="98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1">
        <f t="shared" si="5"/>
        <v>0</v>
      </c>
      <c r="N17" s="11">
        <f t="shared" si="5"/>
        <v>0</v>
      </c>
      <c r="O17" s="11">
        <f t="shared" si="5"/>
        <v>0</v>
      </c>
    </row>
    <row r="18" spans="1:15" ht="15.6" x14ac:dyDescent="0.3">
      <c r="A18" s="96"/>
      <c r="B18" s="99"/>
      <c r="C18" s="22" t="s">
        <v>4</v>
      </c>
      <c r="D18" s="10">
        <f t="shared" si="1"/>
        <v>987934.29999999993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1">
        <f t="shared" si="6"/>
        <v>95950</v>
      </c>
      <c r="N18" s="11">
        <f t="shared" si="6"/>
        <v>95950</v>
      </c>
      <c r="O18" s="11">
        <f t="shared" si="6"/>
        <v>95950</v>
      </c>
    </row>
    <row r="19" spans="1:15" ht="15.6" x14ac:dyDescent="0.3">
      <c r="A19" s="67" t="s">
        <v>5</v>
      </c>
      <c r="B19" s="94" t="s">
        <v>6</v>
      </c>
      <c r="C19" s="7" t="s">
        <v>0</v>
      </c>
      <c r="D19" s="13">
        <f t="shared" si="1"/>
        <v>47435.299999999996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14">
        <f t="shared" si="7"/>
        <v>1423.9</v>
      </c>
      <c r="N19" s="14">
        <f t="shared" si="7"/>
        <v>1678</v>
      </c>
      <c r="O19" s="14">
        <f t="shared" si="7"/>
        <v>1653.2</v>
      </c>
    </row>
    <row r="20" spans="1:15" ht="18.75" customHeight="1" x14ac:dyDescent="0.3">
      <c r="A20" s="68"/>
      <c r="B20" s="95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</row>
    <row r="21" spans="1:15" ht="18.75" customHeight="1" x14ac:dyDescent="0.3">
      <c r="A21" s="68"/>
      <c r="B21" s="95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1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8.75" customHeight="1" x14ac:dyDescent="0.3">
      <c r="A22" s="68"/>
      <c r="B22" s="95"/>
      <c r="C22" s="6" t="s">
        <v>3</v>
      </c>
      <c r="D22" s="10">
        <f t="shared" si="1"/>
        <v>42148.1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1">
        <f t="shared" si="12"/>
        <v>1423.9</v>
      </c>
      <c r="N22" s="11">
        <f t="shared" ref="N22:O22" si="13">N27</f>
        <v>1678</v>
      </c>
      <c r="O22" s="11">
        <f t="shared" si="13"/>
        <v>1653.2</v>
      </c>
    </row>
    <row r="23" spans="1:15" ht="15.6" x14ac:dyDescent="0.3">
      <c r="A23" s="68"/>
      <c r="B23" s="95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1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8.75" customHeight="1" x14ac:dyDescent="0.3">
      <c r="A24" s="45" t="s">
        <v>18</v>
      </c>
      <c r="B24" s="74" t="s">
        <v>33</v>
      </c>
      <c r="C24" s="6" t="s">
        <v>16</v>
      </c>
      <c r="D24" s="10">
        <f>SUM(E24:O24)</f>
        <v>47435.299999999996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1">
        <f t="shared" si="16"/>
        <v>1423.9</v>
      </c>
      <c r="N24" s="11">
        <f t="shared" si="16"/>
        <v>1678</v>
      </c>
      <c r="O24" s="11">
        <f t="shared" si="16"/>
        <v>1653.2</v>
      </c>
    </row>
    <row r="25" spans="1:15" ht="18.75" customHeight="1" x14ac:dyDescent="0.3">
      <c r="A25" s="45"/>
      <c r="B25" s="74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1">
        <f t="shared" si="18"/>
        <v>0</v>
      </c>
      <c r="N25" s="11">
        <f t="shared" si="18"/>
        <v>0</v>
      </c>
      <c r="O25" s="11">
        <f t="shared" si="18"/>
        <v>0</v>
      </c>
    </row>
    <row r="26" spans="1:15" ht="18.75" customHeight="1" x14ac:dyDescent="0.3">
      <c r="A26" s="45"/>
      <c r="B26" s="74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</row>
    <row r="27" spans="1:15" ht="18.75" customHeight="1" x14ac:dyDescent="0.3">
      <c r="A27" s="45"/>
      <c r="B27" s="74"/>
      <c r="C27" s="6" t="s">
        <v>3</v>
      </c>
      <c r="D27" s="10">
        <f t="shared" si="1"/>
        <v>42148.1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1">
        <f t="shared" ref="M27:O27" si="23">M32+M37</f>
        <v>1423.9</v>
      </c>
      <c r="N27" s="11">
        <f t="shared" si="23"/>
        <v>1678</v>
      </c>
      <c r="O27" s="11">
        <f t="shared" si="23"/>
        <v>1653.2</v>
      </c>
    </row>
    <row r="28" spans="1:15" ht="15.6" x14ac:dyDescent="0.3">
      <c r="A28" s="45"/>
      <c r="B28" s="74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1">
        <f t="shared" si="25"/>
        <v>0</v>
      </c>
      <c r="N28" s="11">
        <f t="shared" si="25"/>
        <v>0</v>
      </c>
      <c r="O28" s="11">
        <f t="shared" si="25"/>
        <v>0</v>
      </c>
    </row>
    <row r="29" spans="1:15" ht="15.6" x14ac:dyDescent="0.3">
      <c r="A29" s="84" t="s">
        <v>42</v>
      </c>
      <c r="B29" s="87" t="s">
        <v>90</v>
      </c>
      <c r="C29" s="6" t="s">
        <v>16</v>
      </c>
      <c r="D29" s="10">
        <f t="shared" si="1"/>
        <v>41560.6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1">
        <f t="shared" ref="M29:O29" si="28">SUM(M30:M33)</f>
        <v>1423.9</v>
      </c>
      <c r="N29" s="11">
        <f t="shared" si="28"/>
        <v>1678</v>
      </c>
      <c r="O29" s="11">
        <f t="shared" si="28"/>
        <v>1653.2</v>
      </c>
    </row>
    <row r="30" spans="1:15" ht="15.6" x14ac:dyDescent="0.3">
      <c r="A30" s="85"/>
      <c r="B30" s="88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15.6" x14ac:dyDescent="0.3">
      <c r="A31" s="85"/>
      <c r="B31" s="88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15.6" x14ac:dyDescent="0.3">
      <c r="A32" s="85"/>
      <c r="B32" s="88"/>
      <c r="C32" s="6" t="s">
        <v>3</v>
      </c>
      <c r="D32" s="10">
        <f t="shared" si="1"/>
        <v>41560.6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1">
        <v>1423.9</v>
      </c>
      <c r="N32" s="11">
        <v>1678</v>
      </c>
      <c r="O32" s="11">
        <v>1653.2</v>
      </c>
    </row>
    <row r="33" spans="1:15" ht="15.6" x14ac:dyDescent="0.3">
      <c r="A33" s="86"/>
      <c r="B33" s="89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6" x14ac:dyDescent="0.3">
      <c r="A34" s="84" t="s">
        <v>56</v>
      </c>
      <c r="B34" s="87" t="s">
        <v>57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1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6" x14ac:dyDescent="0.3">
      <c r="A35" s="85"/>
      <c r="B35" s="88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6" x14ac:dyDescent="0.3">
      <c r="A36" s="85"/>
      <c r="B36" s="88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1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6" x14ac:dyDescent="0.3">
      <c r="A37" s="85"/>
      <c r="B37" s="88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1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6" x14ac:dyDescent="0.3">
      <c r="A38" s="86"/>
      <c r="B38" s="89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6" x14ac:dyDescent="0.3">
      <c r="A39" s="70" t="s">
        <v>7</v>
      </c>
      <c r="B39" s="72" t="s">
        <v>8</v>
      </c>
      <c r="C39" s="7" t="s">
        <v>0</v>
      </c>
      <c r="D39" s="13">
        <f t="shared" si="1"/>
        <v>1346576.7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14">
        <f t="shared" si="38"/>
        <v>210818.40000000002</v>
      </c>
      <c r="N39" s="14">
        <f t="shared" si="38"/>
        <v>187144.4</v>
      </c>
      <c r="O39" s="14">
        <f t="shared" si="38"/>
        <v>189205</v>
      </c>
    </row>
    <row r="40" spans="1:15" ht="15.6" x14ac:dyDescent="0.3">
      <c r="A40" s="71"/>
      <c r="B40" s="73"/>
      <c r="C40" s="6" t="s">
        <v>1</v>
      </c>
      <c r="D40" s="10">
        <f t="shared" si="1"/>
        <v>33014.6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11">
        <f t="shared" si="39"/>
        <v>33014.6</v>
      </c>
      <c r="N40" s="11">
        <f t="shared" si="39"/>
        <v>0</v>
      </c>
      <c r="O40" s="11">
        <f t="shared" si="39"/>
        <v>0</v>
      </c>
    </row>
    <row r="41" spans="1:15" ht="15.6" x14ac:dyDescent="0.3">
      <c r="A41" s="71"/>
      <c r="B41" s="73"/>
      <c r="C41" s="6" t="s">
        <v>2</v>
      </c>
      <c r="D41" s="10">
        <f t="shared" si="1"/>
        <v>570.6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1">
        <f t="shared" si="40"/>
        <v>570.6</v>
      </c>
      <c r="N41" s="11">
        <f t="shared" si="40"/>
        <v>0</v>
      </c>
      <c r="O41" s="11">
        <f t="shared" si="40"/>
        <v>0</v>
      </c>
    </row>
    <row r="42" spans="1:15" ht="15.6" x14ac:dyDescent="0.3">
      <c r="A42" s="71"/>
      <c r="B42" s="73"/>
      <c r="C42" s="12" t="s">
        <v>47</v>
      </c>
      <c r="D42" s="10">
        <f t="shared" si="1"/>
        <v>1183237.3999999999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11">
        <f t="shared" si="41"/>
        <v>165233.20000000004</v>
      </c>
      <c r="N42" s="11">
        <f t="shared" si="41"/>
        <v>175144.4</v>
      </c>
      <c r="O42" s="11">
        <f t="shared" si="41"/>
        <v>177205</v>
      </c>
    </row>
    <row r="43" spans="1:15" ht="31.2" x14ac:dyDescent="0.3">
      <c r="A43" s="71"/>
      <c r="B43" s="73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1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6" x14ac:dyDescent="0.3">
      <c r="A44" s="71"/>
      <c r="B44" s="73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1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6" x14ac:dyDescent="0.3">
      <c r="A45" s="45" t="s">
        <v>19</v>
      </c>
      <c r="B45" s="74" t="s">
        <v>34</v>
      </c>
      <c r="C45" s="6" t="s">
        <v>16</v>
      </c>
      <c r="D45" s="10">
        <f>SUM(E45:O45)</f>
        <v>1308864.3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11">
        <f t="shared" si="46"/>
        <v>175206.00000000003</v>
      </c>
      <c r="N45" s="11">
        <f t="shared" si="46"/>
        <v>187144.4</v>
      </c>
      <c r="O45" s="11">
        <f t="shared" si="46"/>
        <v>189205</v>
      </c>
    </row>
    <row r="46" spans="1:15" ht="15.6" x14ac:dyDescent="0.3">
      <c r="A46" s="71"/>
      <c r="B46" s="73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1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6" x14ac:dyDescent="0.3">
      <c r="A47" s="71"/>
      <c r="B47" s="73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1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6" x14ac:dyDescent="0.3">
      <c r="A48" s="71"/>
      <c r="B48" s="73"/>
      <c r="C48" s="12" t="s">
        <v>47</v>
      </c>
      <c r="D48" s="10">
        <f t="shared" si="48"/>
        <v>1179110.2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11">
        <f t="shared" si="50"/>
        <v>163206.00000000003</v>
      </c>
      <c r="N48" s="11">
        <f t="shared" si="50"/>
        <v>175144.4</v>
      </c>
      <c r="O48" s="11">
        <f t="shared" si="50"/>
        <v>177205</v>
      </c>
    </row>
    <row r="49" spans="1:15" ht="31.2" x14ac:dyDescent="0.3">
      <c r="A49" s="71"/>
      <c r="B49" s="73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</row>
    <row r="50" spans="1:15" ht="15.6" x14ac:dyDescent="0.3">
      <c r="A50" s="71"/>
      <c r="B50" s="73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1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6" x14ac:dyDescent="0.3">
      <c r="A51" s="50" t="s">
        <v>31</v>
      </c>
      <c r="B51" s="47" t="s">
        <v>100</v>
      </c>
      <c r="C51" s="6" t="s">
        <v>16</v>
      </c>
      <c r="D51" s="10">
        <f t="shared" si="48"/>
        <v>1301996.5999999999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11">
        <f t="shared" ref="M51:O51" si="54">SUM(M52:M55)</f>
        <v>175206.00000000003</v>
      </c>
      <c r="N51" s="11">
        <f t="shared" si="54"/>
        <v>187144.4</v>
      </c>
      <c r="O51" s="11">
        <f t="shared" si="54"/>
        <v>189205</v>
      </c>
    </row>
    <row r="52" spans="1:15" ht="15.6" x14ac:dyDescent="0.3">
      <c r="A52" s="51"/>
      <c r="B52" s="48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f t="shared" ref="M52:N52" si="55">L52</f>
        <v>0</v>
      </c>
      <c r="N52" s="11">
        <f t="shared" si="55"/>
        <v>0</v>
      </c>
      <c r="O52" s="11">
        <f>N52</f>
        <v>0</v>
      </c>
    </row>
    <row r="53" spans="1:15" ht="15.6" x14ac:dyDescent="0.3">
      <c r="A53" s="51"/>
      <c r="B53" s="48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f t="shared" ref="M53:N53" si="56">L53</f>
        <v>0</v>
      </c>
      <c r="N53" s="11">
        <f t="shared" si="56"/>
        <v>0</v>
      </c>
      <c r="O53" s="11">
        <f>N53</f>
        <v>0</v>
      </c>
    </row>
    <row r="54" spans="1:15" ht="15.6" x14ac:dyDescent="0.3">
      <c r="A54" s="51"/>
      <c r="B54" s="48"/>
      <c r="C54" s="6" t="s">
        <v>3</v>
      </c>
      <c r="D54" s="10">
        <f t="shared" si="48"/>
        <v>1172242.5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42">
        <f>161866.7+1015.1+22.5+301.7</f>
        <v>163206.00000000003</v>
      </c>
      <c r="N54" s="11">
        <v>175144.4</v>
      </c>
      <c r="O54" s="11">
        <v>177205</v>
      </c>
    </row>
    <row r="55" spans="1:15" ht="15.6" x14ac:dyDescent="0.3">
      <c r="A55" s="52"/>
      <c r="B55" s="49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1">
        <v>12000</v>
      </c>
      <c r="N55" s="11">
        <v>12000</v>
      </c>
      <c r="O55" s="11">
        <v>12000</v>
      </c>
    </row>
    <row r="56" spans="1:15" ht="15.6" x14ac:dyDescent="0.3">
      <c r="A56" s="50" t="s">
        <v>58</v>
      </c>
      <c r="B56" s="47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1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6" x14ac:dyDescent="0.3">
      <c r="A57" s="51"/>
      <c r="B57" s="48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6" x14ac:dyDescent="0.3">
      <c r="A58" s="51"/>
      <c r="B58" s="48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6" x14ac:dyDescent="0.3">
      <c r="A59" s="51"/>
      <c r="B59" s="48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1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6" x14ac:dyDescent="0.3">
      <c r="A60" s="52"/>
      <c r="B60" s="49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6" x14ac:dyDescent="0.3">
      <c r="A61" s="50" t="s">
        <v>63</v>
      </c>
      <c r="B61" s="75" t="s">
        <v>60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1">
        <v>0</v>
      </c>
      <c r="N61" s="11">
        <f t="shared" si="64"/>
        <v>0</v>
      </c>
      <c r="O61" s="11">
        <f t="shared" si="64"/>
        <v>0</v>
      </c>
    </row>
    <row r="62" spans="1:15" s="2" customFormat="1" ht="15.6" x14ac:dyDescent="0.3">
      <c r="A62" s="51"/>
      <c r="B62" s="76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6" x14ac:dyDescent="0.3">
      <c r="A63" s="51"/>
      <c r="B63" s="76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6" x14ac:dyDescent="0.3">
      <c r="A64" s="51"/>
      <c r="B64" s="76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1">
        <v>0</v>
      </c>
      <c r="N64" s="11">
        <f t="shared" ref="N64" si="67">M64</f>
        <v>0</v>
      </c>
      <c r="O64" s="11">
        <f>N64</f>
        <v>0</v>
      </c>
    </row>
    <row r="65" spans="1:15" s="2" customFormat="1" ht="15.6" x14ac:dyDescent="0.3">
      <c r="A65" s="52"/>
      <c r="B65" s="77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6" x14ac:dyDescent="0.3">
      <c r="A66" s="50" t="s">
        <v>48</v>
      </c>
      <c r="B66" s="47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1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6" x14ac:dyDescent="0.3">
      <c r="A67" s="51"/>
      <c r="B67" s="48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1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6" x14ac:dyDescent="0.3">
      <c r="A68" s="51"/>
      <c r="B68" s="48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1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6" x14ac:dyDescent="0.3">
      <c r="A69" s="51"/>
      <c r="B69" s="48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1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6" x14ac:dyDescent="0.3">
      <c r="A70" s="52"/>
      <c r="B70" s="49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1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6" x14ac:dyDescent="0.3">
      <c r="A71" s="50" t="s">
        <v>102</v>
      </c>
      <c r="B71" s="75" t="s">
        <v>79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1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6" x14ac:dyDescent="0.3">
      <c r="A72" s="51"/>
      <c r="B72" s="76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6" x14ac:dyDescent="0.3">
      <c r="A73" s="51"/>
      <c r="B73" s="76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6" x14ac:dyDescent="0.3">
      <c r="A74" s="51"/>
      <c r="B74" s="76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1"/>
      <c r="N74" s="11">
        <v>0</v>
      </c>
      <c r="O74" s="11">
        <f>N74</f>
        <v>0</v>
      </c>
    </row>
    <row r="75" spans="1:15" s="2" customFormat="1" ht="15.6" x14ac:dyDescent="0.3">
      <c r="A75" s="52"/>
      <c r="B75" s="77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customHeight="1" x14ac:dyDescent="0.25">
      <c r="A76" s="50" t="s">
        <v>76</v>
      </c>
      <c r="B76" s="47" t="s">
        <v>87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1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51"/>
      <c r="B77" s="48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51"/>
      <c r="B78" s="48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1">
        <f>28590.5-28590.5</f>
        <v>0</v>
      </c>
      <c r="N78" s="11">
        <v>0</v>
      </c>
      <c r="O78" s="11">
        <v>0</v>
      </c>
    </row>
    <row r="79" spans="1:15" ht="15.75" hidden="1" x14ac:dyDescent="0.25">
      <c r="A79" s="51"/>
      <c r="B79" s="48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1">
        <f>1824.9-1824.9</f>
        <v>0</v>
      </c>
      <c r="N79" s="11">
        <v>0</v>
      </c>
      <c r="O79" s="11">
        <v>0</v>
      </c>
    </row>
    <row r="80" spans="1:15" ht="15.75" hidden="1" x14ac:dyDescent="0.25">
      <c r="A80" s="52"/>
      <c r="B80" s="49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6" x14ac:dyDescent="0.3">
      <c r="A81" s="50" t="s">
        <v>83</v>
      </c>
      <c r="B81" s="75" t="s">
        <v>82</v>
      </c>
      <c r="C81" s="6" t="s">
        <v>16</v>
      </c>
      <c r="D81" s="11">
        <f>SUM(E81:O81)</f>
        <v>35612.399999999994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11">
        <f t="shared" si="78"/>
        <v>35612.399999999994</v>
      </c>
      <c r="N81" s="11">
        <f t="shared" si="78"/>
        <v>0</v>
      </c>
      <c r="O81" s="11">
        <f t="shared" si="78"/>
        <v>0</v>
      </c>
    </row>
    <row r="82" spans="1:15" s="2" customFormat="1" ht="15.6" x14ac:dyDescent="0.3">
      <c r="A82" s="51"/>
      <c r="B82" s="76"/>
      <c r="C82" s="6" t="s">
        <v>1</v>
      </c>
      <c r="D82" s="11">
        <f>SUM(E82:O82)</f>
        <v>33014.6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11">
        <f t="shared" si="79"/>
        <v>33014.6</v>
      </c>
      <c r="N82" s="11">
        <f>N87+N92+N97</f>
        <v>0</v>
      </c>
      <c r="O82" s="11">
        <f>O87+O92</f>
        <v>0</v>
      </c>
    </row>
    <row r="83" spans="1:15" s="2" customFormat="1" ht="15.6" x14ac:dyDescent="0.3">
      <c r="A83" s="51"/>
      <c r="B83" s="76"/>
      <c r="C83" s="6" t="s">
        <v>2</v>
      </c>
      <c r="D83" s="11">
        <f t="shared" si="48"/>
        <v>570.6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1">
        <f t="shared" si="80"/>
        <v>570.6</v>
      </c>
      <c r="N83" s="11">
        <f>N88+N93+N98</f>
        <v>0</v>
      </c>
      <c r="O83" s="11">
        <f>O88+O93</f>
        <v>0</v>
      </c>
    </row>
    <row r="84" spans="1:15" s="2" customFormat="1" ht="15.6" x14ac:dyDescent="0.3">
      <c r="A84" s="51"/>
      <c r="B84" s="76"/>
      <c r="C84" s="6" t="s">
        <v>3</v>
      </c>
      <c r="D84" s="11">
        <f t="shared" si="48"/>
        <v>2027.2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11">
        <f t="shared" si="81"/>
        <v>2027.2</v>
      </c>
      <c r="N84" s="11">
        <f>N89+N94+N99</f>
        <v>0</v>
      </c>
      <c r="O84" s="11">
        <f>O89+O94</f>
        <v>0</v>
      </c>
    </row>
    <row r="85" spans="1:15" s="2" customFormat="1" ht="15.6" x14ac:dyDescent="0.3">
      <c r="A85" s="52"/>
      <c r="B85" s="77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1">
        <f t="shared" si="82"/>
        <v>0</v>
      </c>
      <c r="N85" s="11">
        <f>N90+N95</f>
        <v>0</v>
      </c>
      <c r="O85" s="11">
        <f>O90+O95</f>
        <v>0</v>
      </c>
    </row>
    <row r="86" spans="1:15" ht="18.75" customHeight="1" x14ac:dyDescent="0.3">
      <c r="A86" s="50" t="s">
        <v>84</v>
      </c>
      <c r="B86" s="75" t="s">
        <v>85</v>
      </c>
      <c r="C86" s="6" t="s">
        <v>16</v>
      </c>
      <c r="D86" s="10">
        <f t="shared" ref="D86:D90" si="83">SUM(E86:O86)</f>
        <v>3372.1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42">
        <f t="shared" si="85"/>
        <v>3372.1</v>
      </c>
      <c r="N86" s="11">
        <f t="shared" si="85"/>
        <v>0</v>
      </c>
      <c r="O86" s="11">
        <f t="shared" si="85"/>
        <v>0</v>
      </c>
    </row>
    <row r="87" spans="1:15" ht="18.75" customHeight="1" x14ac:dyDescent="0.3">
      <c r="A87" s="51"/>
      <c r="B87" s="76"/>
      <c r="C87" s="6" t="s">
        <v>1</v>
      </c>
      <c r="D87" s="10">
        <f t="shared" si="83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42">
        <f>3522-922.8</f>
        <v>2599.1999999999998</v>
      </c>
      <c r="N87" s="11">
        <v>0</v>
      </c>
      <c r="O87" s="11">
        <f>N87</f>
        <v>0</v>
      </c>
    </row>
    <row r="88" spans="1:15" ht="18.75" customHeight="1" x14ac:dyDescent="0.3">
      <c r="A88" s="51"/>
      <c r="B88" s="76"/>
      <c r="C88" s="6" t="s">
        <v>2</v>
      </c>
      <c r="D88" s="10">
        <f t="shared" si="83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42">
        <v>570.6</v>
      </c>
      <c r="N88" s="11">
        <v>0</v>
      </c>
      <c r="O88" s="11">
        <v>0</v>
      </c>
    </row>
    <row r="89" spans="1:15" ht="18.75" customHeight="1" x14ac:dyDescent="0.3">
      <c r="A89" s="51"/>
      <c r="B89" s="76"/>
      <c r="C89" s="6" t="s">
        <v>3</v>
      </c>
      <c r="D89" s="10">
        <f t="shared" si="83"/>
        <v>202.3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42">
        <f>224.8-22.5</f>
        <v>202.3</v>
      </c>
      <c r="N89" s="11">
        <v>0</v>
      </c>
      <c r="O89" s="11">
        <v>0</v>
      </c>
    </row>
    <row r="90" spans="1:15" ht="18.75" customHeight="1" x14ac:dyDescent="0.3">
      <c r="A90" s="52"/>
      <c r="B90" s="77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26.25" customHeight="1" x14ac:dyDescent="0.3">
      <c r="A91" s="50" t="s">
        <v>88</v>
      </c>
      <c r="B91" s="75" t="s">
        <v>89</v>
      </c>
      <c r="C91" s="6" t="s">
        <v>16</v>
      </c>
      <c r="D91" s="10">
        <f t="shared" si="48"/>
        <v>32240.300000000003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1">
        <f t="shared" si="89"/>
        <v>32240.300000000003</v>
      </c>
      <c r="N91" s="11">
        <f t="shared" si="89"/>
        <v>0</v>
      </c>
      <c r="O91" s="11">
        <f t="shared" si="89"/>
        <v>0</v>
      </c>
    </row>
    <row r="92" spans="1:15" ht="26.25" customHeight="1" x14ac:dyDescent="0.3">
      <c r="A92" s="51"/>
      <c r="B92" s="76"/>
      <c r="C92" s="6" t="s">
        <v>1</v>
      </c>
      <c r="D92" s="10">
        <f t="shared" si="48"/>
        <v>30415.4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42">
        <f>28590.5+1824.9</f>
        <v>30415.4</v>
      </c>
      <c r="N92" s="11">
        <v>0</v>
      </c>
      <c r="O92" s="11">
        <f>N92</f>
        <v>0</v>
      </c>
    </row>
    <row r="93" spans="1:15" ht="26.25" customHeight="1" x14ac:dyDescent="0.3">
      <c r="A93" s="51"/>
      <c r="B93" s="76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26.25" customHeight="1" x14ac:dyDescent="0.3">
      <c r="A94" s="51"/>
      <c r="B94" s="76"/>
      <c r="C94" s="6" t="s">
        <v>3</v>
      </c>
      <c r="D94" s="10">
        <f t="shared" si="48"/>
        <v>1824.9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1">
        <v>1824.9</v>
      </c>
      <c r="N94" s="11">
        <v>0</v>
      </c>
      <c r="O94" s="11">
        <v>0</v>
      </c>
    </row>
    <row r="95" spans="1:15" ht="26.25" customHeight="1" x14ac:dyDescent="0.3">
      <c r="A95" s="52"/>
      <c r="B95" s="77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50" t="s">
        <v>99</v>
      </c>
      <c r="B96" s="75" t="s">
        <v>101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1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51"/>
      <c r="B97" s="76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1">
        <v>0</v>
      </c>
      <c r="N97" s="11"/>
      <c r="O97" s="11">
        <v>0</v>
      </c>
    </row>
    <row r="98" spans="1:15" ht="15.75" hidden="1" x14ac:dyDescent="0.25">
      <c r="A98" s="51"/>
      <c r="B98" s="76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/>
      <c r="O98" s="11">
        <v>0</v>
      </c>
    </row>
    <row r="99" spans="1:15" ht="15.75" hidden="1" x14ac:dyDescent="0.25">
      <c r="A99" s="51"/>
      <c r="B99" s="76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1">
        <v>0</v>
      </c>
      <c r="N99" s="11"/>
      <c r="O99" s="11">
        <v>0</v>
      </c>
    </row>
    <row r="100" spans="1:15" ht="15.75" hidden="1" x14ac:dyDescent="0.25">
      <c r="A100" s="52"/>
      <c r="B100" s="77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</row>
    <row r="101" spans="1:15" ht="15.6" x14ac:dyDescent="0.3">
      <c r="A101" s="70" t="s">
        <v>9</v>
      </c>
      <c r="B101" s="72" t="s">
        <v>10</v>
      </c>
      <c r="C101" s="7" t="s">
        <v>0</v>
      </c>
      <c r="D101" s="13">
        <f t="shared" si="48"/>
        <v>618042.4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14">
        <f t="shared" si="95"/>
        <v>68831.399999999994</v>
      </c>
      <c r="N101" s="14">
        <f t="shared" si="95"/>
        <v>67056.100000000006</v>
      </c>
      <c r="O101" s="14">
        <f t="shared" si="95"/>
        <v>67100.800000000003</v>
      </c>
    </row>
    <row r="102" spans="1:15" ht="15.6" x14ac:dyDescent="0.3">
      <c r="A102" s="70"/>
      <c r="B102" s="72"/>
      <c r="C102" s="6" t="s">
        <v>1</v>
      </c>
      <c r="D102" s="10">
        <f t="shared" si="48"/>
        <v>20073.099999999999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1">
        <f t="shared" si="96"/>
        <v>5000</v>
      </c>
      <c r="N102" s="11">
        <f t="shared" si="96"/>
        <v>0</v>
      </c>
      <c r="O102" s="11">
        <f t="shared" si="96"/>
        <v>0</v>
      </c>
    </row>
    <row r="103" spans="1:15" ht="15.6" x14ac:dyDescent="0.3">
      <c r="A103" s="70"/>
      <c r="B103" s="72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1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6" x14ac:dyDescent="0.3">
      <c r="A104" s="70"/>
      <c r="B104" s="72"/>
      <c r="C104" s="12" t="s">
        <v>47</v>
      </c>
      <c r="D104" s="10">
        <f t="shared" si="97"/>
        <v>567236.30000000005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11">
        <f t="shared" si="99"/>
        <v>61881.4</v>
      </c>
      <c r="N104" s="11">
        <f t="shared" si="99"/>
        <v>65106.1</v>
      </c>
      <c r="O104" s="11">
        <f t="shared" si="99"/>
        <v>65150.8</v>
      </c>
    </row>
    <row r="105" spans="1:15" ht="31.2" x14ac:dyDescent="0.3">
      <c r="A105" s="70"/>
      <c r="B105" s="72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15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6" x14ac:dyDescent="0.3">
      <c r="A106" s="70"/>
      <c r="B106" s="72"/>
      <c r="C106" s="12" t="s">
        <v>4</v>
      </c>
      <c r="D106" s="10">
        <f t="shared" si="97"/>
        <v>20625.400000000001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1">
        <f t="shared" si="103"/>
        <v>1950</v>
      </c>
      <c r="N106" s="11">
        <f t="shared" si="103"/>
        <v>1950</v>
      </c>
      <c r="O106" s="11">
        <f t="shared" si="103"/>
        <v>1950</v>
      </c>
    </row>
    <row r="107" spans="1:15" ht="15.6" x14ac:dyDescent="0.3">
      <c r="A107" s="45" t="s">
        <v>11</v>
      </c>
      <c r="B107" s="74" t="s">
        <v>35</v>
      </c>
      <c r="C107" s="6" t="s">
        <v>16</v>
      </c>
      <c r="D107" s="10">
        <f>SUM(E107:O107)</f>
        <v>587563.9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11">
        <f t="shared" si="104"/>
        <v>63831.4</v>
      </c>
      <c r="N107" s="11">
        <f t="shared" si="104"/>
        <v>67056.100000000006</v>
      </c>
      <c r="O107" s="11">
        <f t="shared" si="104"/>
        <v>67100.800000000003</v>
      </c>
    </row>
    <row r="108" spans="1:15" ht="15.6" x14ac:dyDescent="0.3">
      <c r="A108" s="45"/>
      <c r="B108" s="74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1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6" x14ac:dyDescent="0.3">
      <c r="A109" s="45"/>
      <c r="B109" s="74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1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6" x14ac:dyDescent="0.3">
      <c r="A110" s="45"/>
      <c r="B110" s="74"/>
      <c r="C110" s="12" t="s">
        <v>47</v>
      </c>
      <c r="D110" s="10">
        <f t="shared" si="97"/>
        <v>566757.80000000005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11">
        <f t="shared" si="107"/>
        <v>61881.4</v>
      </c>
      <c r="N110" s="11">
        <f t="shared" si="107"/>
        <v>65106.1</v>
      </c>
      <c r="O110" s="11">
        <f t="shared" si="107"/>
        <v>65150.8</v>
      </c>
    </row>
    <row r="111" spans="1:15" ht="31.2" x14ac:dyDescent="0.3">
      <c r="A111" s="45"/>
      <c r="B111" s="74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15.6" x14ac:dyDescent="0.3">
      <c r="A112" s="45"/>
      <c r="B112" s="74"/>
      <c r="C112" s="23" t="s">
        <v>4</v>
      </c>
      <c r="D112" s="10">
        <f>SUM(E112:O112)</f>
        <v>20625.400000000001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1950</v>
      </c>
      <c r="N112" s="18">
        <f t="shared" si="108"/>
        <v>1950</v>
      </c>
      <c r="O112" s="18">
        <f t="shared" si="108"/>
        <v>1950</v>
      </c>
    </row>
    <row r="113" spans="1:15" ht="15.6" x14ac:dyDescent="0.3">
      <c r="A113" s="50" t="s">
        <v>29</v>
      </c>
      <c r="B113" s="47" t="s">
        <v>100</v>
      </c>
      <c r="C113" s="6" t="s">
        <v>16</v>
      </c>
      <c r="D113" s="10">
        <f t="shared" si="97"/>
        <v>584965.30000000005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11">
        <f t="shared" si="113"/>
        <v>63831.4</v>
      </c>
      <c r="N113" s="11">
        <f t="shared" si="113"/>
        <v>67056.100000000006</v>
      </c>
      <c r="O113" s="11">
        <f t="shared" si="113"/>
        <v>67100.800000000003</v>
      </c>
    </row>
    <row r="114" spans="1:15" ht="15.6" x14ac:dyDescent="0.3">
      <c r="A114" s="51"/>
      <c r="B114" s="48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6" x14ac:dyDescent="0.3">
      <c r="A115" s="51"/>
      <c r="B115" s="48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6" x14ac:dyDescent="0.3">
      <c r="A116" s="51"/>
      <c r="B116" s="48"/>
      <c r="C116" s="6" t="s">
        <v>3</v>
      </c>
      <c r="D116" s="10">
        <f t="shared" si="97"/>
        <v>564299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42">
        <f>61510.8+370.6</f>
        <v>61881.4</v>
      </c>
      <c r="N116" s="11">
        <v>65106.1</v>
      </c>
      <c r="O116" s="11">
        <v>65150.8</v>
      </c>
    </row>
    <row r="117" spans="1:15" ht="15.6" x14ac:dyDescent="0.3">
      <c r="A117" s="52"/>
      <c r="B117" s="49"/>
      <c r="C117" s="12" t="s">
        <v>4</v>
      </c>
      <c r="D117" s="10">
        <f t="shared" si="97"/>
        <v>20625.400000000001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1">
        <v>1950</v>
      </c>
      <c r="N117" s="11">
        <f t="shared" ref="N117" si="116">M117</f>
        <v>1950</v>
      </c>
      <c r="O117" s="11">
        <f>N117</f>
        <v>1950</v>
      </c>
    </row>
    <row r="118" spans="1:15" ht="18" customHeight="1" x14ac:dyDescent="0.3">
      <c r="A118" s="50" t="s">
        <v>30</v>
      </c>
      <c r="B118" s="78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1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8" customHeight="1" x14ac:dyDescent="0.3">
      <c r="A119" s="51"/>
      <c r="B119" s="79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8" customHeight="1" x14ac:dyDescent="0.3">
      <c r="A120" s="51"/>
      <c r="B120" s="79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8" customHeight="1" x14ac:dyDescent="0.3">
      <c r="A121" s="51"/>
      <c r="B121" s="79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8" customHeight="1" x14ac:dyDescent="0.3">
      <c r="A122" s="52"/>
      <c r="B122" s="80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6" x14ac:dyDescent="0.3">
      <c r="A123" s="50" t="s">
        <v>54</v>
      </c>
      <c r="B123" s="75" t="s">
        <v>60</v>
      </c>
      <c r="C123" s="6" t="s">
        <v>16</v>
      </c>
      <c r="D123" s="11">
        <f t="shared" ref="D123:D137" si="128">SUM(E123:O123)</f>
        <v>2398.8999999999996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11">
        <f t="shared" si="129"/>
        <v>0</v>
      </c>
      <c r="N123" s="11">
        <f t="shared" si="129"/>
        <v>0</v>
      </c>
      <c r="O123" s="11">
        <f t="shared" si="129"/>
        <v>0</v>
      </c>
    </row>
    <row r="124" spans="1:15" s="2" customFormat="1" ht="15.6" x14ac:dyDescent="0.3">
      <c r="A124" s="51"/>
      <c r="B124" s="76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6" x14ac:dyDescent="0.3">
      <c r="A125" s="51"/>
      <c r="B125" s="76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6" x14ac:dyDescent="0.3">
      <c r="A126" s="51"/>
      <c r="B126" s="76"/>
      <c r="C126" s="6" t="s">
        <v>3</v>
      </c>
      <c r="D126" s="11">
        <f t="shared" si="128"/>
        <v>2398.8999999999996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1">
        <f t="shared" si="130"/>
        <v>0</v>
      </c>
      <c r="N126" s="11">
        <f t="shared" si="131"/>
        <v>0</v>
      </c>
      <c r="O126" s="11">
        <f>N126</f>
        <v>0</v>
      </c>
    </row>
    <row r="127" spans="1:15" s="2" customFormat="1" ht="15.6" x14ac:dyDescent="0.3">
      <c r="A127" s="52"/>
      <c r="B127" s="77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6" x14ac:dyDescent="0.3">
      <c r="A128" s="50" t="s">
        <v>80</v>
      </c>
      <c r="B128" s="75" t="s">
        <v>82</v>
      </c>
      <c r="C128" s="6" t="s">
        <v>16</v>
      </c>
      <c r="D128" s="11">
        <f t="shared" si="128"/>
        <v>30478.5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42">
        <f t="shared" ref="M128" si="133">SUM(M129:M132)</f>
        <v>5000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6" s="2" customFormat="1" ht="15.6" x14ac:dyDescent="0.3">
      <c r="A129" s="51"/>
      <c r="B129" s="76"/>
      <c r="C129" s="6" t="s">
        <v>1</v>
      </c>
      <c r="D129" s="11">
        <f t="shared" si="128"/>
        <v>20000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42">
        <f t="shared" si="136"/>
        <v>5000</v>
      </c>
      <c r="N129" s="11">
        <f t="shared" si="136"/>
        <v>0</v>
      </c>
      <c r="O129" s="11">
        <f t="shared" si="136"/>
        <v>0</v>
      </c>
    </row>
    <row r="130" spans="1:16" s="2" customFormat="1" ht="15.6" x14ac:dyDescent="0.3">
      <c r="A130" s="51"/>
      <c r="B130" s="76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42">
        <f t="shared" si="137"/>
        <v>0</v>
      </c>
      <c r="N130" s="11">
        <f t="shared" si="137"/>
        <v>0</v>
      </c>
      <c r="O130" s="11">
        <f t="shared" si="137"/>
        <v>0</v>
      </c>
    </row>
    <row r="131" spans="1:16" s="2" customFormat="1" ht="15.6" x14ac:dyDescent="0.3">
      <c r="A131" s="51"/>
      <c r="B131" s="76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42">
        <f t="shared" si="137"/>
        <v>0</v>
      </c>
      <c r="N131" s="11">
        <f t="shared" si="137"/>
        <v>0</v>
      </c>
      <c r="O131" s="11">
        <f t="shared" si="137"/>
        <v>0</v>
      </c>
    </row>
    <row r="132" spans="1:16" s="2" customFormat="1" ht="15.6" x14ac:dyDescent="0.3">
      <c r="A132" s="52"/>
      <c r="B132" s="77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42">
        <f t="shared" si="137"/>
        <v>0</v>
      </c>
      <c r="N132" s="11">
        <f t="shared" si="137"/>
        <v>0</v>
      </c>
      <c r="O132" s="11">
        <f t="shared" si="137"/>
        <v>0</v>
      </c>
    </row>
    <row r="133" spans="1:16" ht="15.6" x14ac:dyDescent="0.3">
      <c r="A133" s="50" t="s">
        <v>81</v>
      </c>
      <c r="B133" s="75" t="s">
        <v>86</v>
      </c>
      <c r="C133" s="6" t="s">
        <v>16</v>
      </c>
      <c r="D133" s="10">
        <f t="shared" si="128"/>
        <v>25478.5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42">
        <f t="shared" si="139"/>
        <v>5000</v>
      </c>
      <c r="N133" s="11">
        <f t="shared" si="139"/>
        <v>0</v>
      </c>
      <c r="O133" s="11">
        <f t="shared" si="139"/>
        <v>0</v>
      </c>
    </row>
    <row r="134" spans="1:16" ht="15.6" x14ac:dyDescent="0.3">
      <c r="A134" s="51"/>
      <c r="B134" s="76"/>
      <c r="C134" s="6" t="s">
        <v>1</v>
      </c>
      <c r="D134" s="10">
        <f t="shared" si="12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42">
        <v>5000</v>
      </c>
      <c r="N134" s="11">
        <v>0</v>
      </c>
      <c r="O134" s="11">
        <f>N134</f>
        <v>0</v>
      </c>
    </row>
    <row r="135" spans="1:16" ht="15.6" x14ac:dyDescent="0.3">
      <c r="A135" s="51"/>
      <c r="B135" s="76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1">
        <f t="shared" ref="M135:M137" si="140">L135</f>
        <v>0</v>
      </c>
      <c r="N135" s="11">
        <f t="shared" ref="N135:N137" si="141">M135</f>
        <v>0</v>
      </c>
      <c r="O135" s="11">
        <f>N135</f>
        <v>0</v>
      </c>
    </row>
    <row r="136" spans="1:16" ht="15.6" x14ac:dyDescent="0.3">
      <c r="A136" s="51"/>
      <c r="B136" s="76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1">
        <f t="shared" si="140"/>
        <v>0</v>
      </c>
      <c r="N136" s="11">
        <f t="shared" si="141"/>
        <v>0</v>
      </c>
      <c r="O136" s="11">
        <f>N136</f>
        <v>0</v>
      </c>
    </row>
    <row r="137" spans="1:16" ht="15.6" x14ac:dyDescent="0.3">
      <c r="A137" s="52"/>
      <c r="B137" s="77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f t="shared" si="140"/>
        <v>0</v>
      </c>
      <c r="N137" s="11">
        <f t="shared" si="141"/>
        <v>0</v>
      </c>
      <c r="O137" s="11">
        <f>N137</f>
        <v>0</v>
      </c>
    </row>
    <row r="138" spans="1:16" ht="18" customHeight="1" x14ac:dyDescent="0.3">
      <c r="A138" s="50" t="s">
        <v>95</v>
      </c>
      <c r="B138" s="75" t="s">
        <v>96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1">
        <f t="shared" si="144"/>
        <v>0</v>
      </c>
      <c r="N138" s="11">
        <f t="shared" si="144"/>
        <v>0</v>
      </c>
      <c r="O138" s="11">
        <f t="shared" si="144"/>
        <v>0</v>
      </c>
    </row>
    <row r="139" spans="1:16" ht="18" customHeight="1" x14ac:dyDescent="0.3">
      <c r="A139" s="51"/>
      <c r="B139" s="76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1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6" ht="18" customHeight="1" x14ac:dyDescent="0.3">
      <c r="A140" s="51"/>
      <c r="B140" s="76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1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6" ht="18" customHeight="1" x14ac:dyDescent="0.3">
      <c r="A141" s="51"/>
      <c r="B141" s="76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1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6" ht="18" customHeight="1" x14ac:dyDescent="0.3">
      <c r="A142" s="52"/>
      <c r="B142" s="77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6" ht="22.5" customHeight="1" x14ac:dyDescent="0.3">
      <c r="A143" s="70" t="s">
        <v>69</v>
      </c>
      <c r="B143" s="72" t="s">
        <v>12</v>
      </c>
      <c r="C143" s="7" t="s">
        <v>0</v>
      </c>
      <c r="D143" s="13">
        <f>SUM(E143:O143)</f>
        <v>2737068.3000000003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14">
        <f t="shared" si="149"/>
        <v>292177.40000000002</v>
      </c>
      <c r="N143" s="14">
        <f t="shared" si="149"/>
        <v>295429.09999999998</v>
      </c>
      <c r="O143" s="14">
        <f t="shared" si="149"/>
        <v>297167.8</v>
      </c>
      <c r="P143" s="30"/>
    </row>
    <row r="144" spans="1:16" ht="15.6" x14ac:dyDescent="0.3">
      <c r="A144" s="70"/>
      <c r="B144" s="72"/>
      <c r="C144" s="6" t="s">
        <v>1</v>
      </c>
      <c r="D144" s="10">
        <f t="shared" si="97"/>
        <v>9233.2000000000007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1">
        <f>M150+M191</f>
        <v>8548.1</v>
      </c>
      <c r="N144" s="11">
        <f t="shared" si="150"/>
        <v>0</v>
      </c>
      <c r="O144" s="11">
        <f t="shared" si="150"/>
        <v>0</v>
      </c>
    </row>
    <row r="145" spans="1:15" ht="15.6" x14ac:dyDescent="0.3">
      <c r="A145" s="70"/>
      <c r="B145" s="72"/>
      <c r="C145" s="6" t="s">
        <v>2</v>
      </c>
      <c r="D145" s="10">
        <f t="shared" si="97"/>
        <v>13680.399999999998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1">
        <f>M151+M192</f>
        <v>1876.4</v>
      </c>
      <c r="N145" s="11">
        <f t="shared" si="151"/>
        <v>0</v>
      </c>
      <c r="O145" s="11">
        <f t="shared" si="151"/>
        <v>0</v>
      </c>
    </row>
    <row r="146" spans="1:15" ht="15.6" x14ac:dyDescent="0.3">
      <c r="A146" s="70"/>
      <c r="B146" s="72"/>
      <c r="C146" s="12" t="s">
        <v>47</v>
      </c>
      <c r="D146" s="10">
        <f t="shared" si="97"/>
        <v>1876599.9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11">
        <f>M152+M193</f>
        <v>199752.9</v>
      </c>
      <c r="N146" s="11">
        <f t="shared" si="152"/>
        <v>213429.1</v>
      </c>
      <c r="O146" s="11">
        <f t="shared" si="152"/>
        <v>215167.8</v>
      </c>
    </row>
    <row r="147" spans="1:15" ht="31.2" x14ac:dyDescent="0.3">
      <c r="A147" s="70"/>
      <c r="B147" s="72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15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6" x14ac:dyDescent="0.3">
      <c r="A148" s="70"/>
      <c r="B148" s="72"/>
      <c r="C148" s="12" t="s">
        <v>4</v>
      </c>
      <c r="D148" s="10">
        <f t="shared" si="97"/>
        <v>837554.8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1">
        <f t="shared" si="154"/>
        <v>82000</v>
      </c>
      <c r="N148" s="11">
        <f t="shared" si="154"/>
        <v>82000</v>
      </c>
      <c r="O148" s="11">
        <f t="shared" si="154"/>
        <v>82000</v>
      </c>
    </row>
    <row r="149" spans="1:15" ht="21" customHeight="1" x14ac:dyDescent="0.3">
      <c r="A149" s="50" t="s">
        <v>20</v>
      </c>
      <c r="B149" s="58" t="s">
        <v>62</v>
      </c>
      <c r="C149" s="6" t="s">
        <v>16</v>
      </c>
      <c r="D149" s="10">
        <f t="shared" si="97"/>
        <v>2725978.4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1">
        <f t="shared" si="155"/>
        <v>281087.5</v>
      </c>
      <c r="N149" s="11">
        <f t="shared" si="155"/>
        <v>295429.09999999998</v>
      </c>
      <c r="O149" s="11">
        <f t="shared" si="155"/>
        <v>297167.8</v>
      </c>
    </row>
    <row r="150" spans="1:15" ht="15.6" x14ac:dyDescent="0.3">
      <c r="A150" s="51"/>
      <c r="B150" s="59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1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6" x14ac:dyDescent="0.3">
      <c r="A151" s="51"/>
      <c r="B151" s="59"/>
      <c r="C151" s="6" t="s">
        <v>2</v>
      </c>
      <c r="D151" s="10">
        <f t="shared" si="156"/>
        <v>11803.999999999998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1">
        <f t="shared" si="157"/>
        <v>0</v>
      </c>
      <c r="N151" s="11">
        <f t="shared" si="157"/>
        <v>0</v>
      </c>
      <c r="O151" s="11">
        <f t="shared" si="157"/>
        <v>0</v>
      </c>
    </row>
    <row r="152" spans="1:15" ht="15.6" x14ac:dyDescent="0.3">
      <c r="A152" s="51"/>
      <c r="B152" s="59"/>
      <c r="C152" s="12" t="s">
        <v>47</v>
      </c>
      <c r="D152" s="10">
        <f t="shared" si="156"/>
        <v>1875934.5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1">
        <f t="shared" si="157"/>
        <v>199087.5</v>
      </c>
      <c r="N152" s="11">
        <f t="shared" si="157"/>
        <v>213429.1</v>
      </c>
      <c r="O152" s="11">
        <f t="shared" si="157"/>
        <v>215167.8</v>
      </c>
    </row>
    <row r="153" spans="1:15" ht="31.2" x14ac:dyDescent="0.3">
      <c r="A153" s="51"/>
      <c r="B153" s="59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</row>
    <row r="154" spans="1:15" ht="15.6" x14ac:dyDescent="0.3">
      <c r="A154" s="52"/>
      <c r="B154" s="60"/>
      <c r="C154" s="23" t="s">
        <v>4</v>
      </c>
      <c r="D154" s="10">
        <f t="shared" si="156"/>
        <v>837554.8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1">
        <f t="shared" si="158"/>
        <v>82000</v>
      </c>
      <c r="N154" s="11">
        <f t="shared" si="158"/>
        <v>82000</v>
      </c>
      <c r="O154" s="11">
        <f t="shared" si="158"/>
        <v>82000</v>
      </c>
    </row>
    <row r="155" spans="1:15" ht="18.75" customHeight="1" x14ac:dyDescent="0.3">
      <c r="A155" s="50" t="s">
        <v>25</v>
      </c>
      <c r="B155" s="47" t="s">
        <v>100</v>
      </c>
      <c r="C155" s="6" t="s">
        <v>16</v>
      </c>
      <c r="D155" s="10">
        <f t="shared" si="156"/>
        <v>2682464.2999999998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11">
        <f t="shared" si="164"/>
        <v>281087.5</v>
      </c>
      <c r="N155" s="11">
        <f t="shared" si="164"/>
        <v>295429.09999999998</v>
      </c>
      <c r="O155" s="11">
        <f t="shared" si="164"/>
        <v>297167.8</v>
      </c>
    </row>
    <row r="156" spans="1:15" ht="18.75" customHeight="1" x14ac:dyDescent="0.3">
      <c r="A156" s="51"/>
      <c r="B156" s="48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8.75" customHeight="1" x14ac:dyDescent="0.3">
      <c r="A157" s="51"/>
      <c r="B157" s="48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8.75" customHeight="1" x14ac:dyDescent="0.3">
      <c r="A158" s="51"/>
      <c r="B158" s="48"/>
      <c r="C158" s="6" t="s">
        <v>3</v>
      </c>
      <c r="D158" s="10">
        <f t="shared" si="156"/>
        <v>1844909.5</v>
      </c>
      <c r="E158" s="8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42">
        <f>197816.2-665.4+158.8+587.1+1190.8</f>
        <v>199087.5</v>
      </c>
      <c r="N158" s="11">
        <v>213429.1</v>
      </c>
      <c r="O158" s="11">
        <v>215167.8</v>
      </c>
    </row>
    <row r="159" spans="1:15" ht="18.75" customHeight="1" x14ac:dyDescent="0.3">
      <c r="A159" s="52"/>
      <c r="B159" s="49"/>
      <c r="C159" s="12" t="s">
        <v>4</v>
      </c>
      <c r="D159" s="10">
        <f t="shared" si="156"/>
        <v>837554.8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1">
        <v>82000</v>
      </c>
      <c r="N159" s="11">
        <v>82000</v>
      </c>
      <c r="O159" s="11">
        <v>82000</v>
      </c>
    </row>
    <row r="160" spans="1:15" ht="15.6" x14ac:dyDescent="0.3">
      <c r="A160" s="50" t="s">
        <v>26</v>
      </c>
      <c r="B160" s="47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1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6" x14ac:dyDescent="0.3">
      <c r="A161" s="51"/>
      <c r="B161" s="48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6" x14ac:dyDescent="0.3">
      <c r="A162" s="51"/>
      <c r="B162" s="48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6" x14ac:dyDescent="0.3">
      <c r="A163" s="51"/>
      <c r="B163" s="48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6" x14ac:dyDescent="0.3">
      <c r="A164" s="52"/>
      <c r="B164" s="49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6" x14ac:dyDescent="0.3">
      <c r="A165" s="50" t="s">
        <v>59</v>
      </c>
      <c r="B165" s="47" t="s">
        <v>60</v>
      </c>
      <c r="C165" s="6" t="s">
        <v>16</v>
      </c>
      <c r="D165" s="10">
        <f t="shared" ref="D165:D184" si="179">SUM(E165:O165)</f>
        <v>19319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11">
        <f t="shared" si="180"/>
        <v>0</v>
      </c>
      <c r="N165" s="11">
        <f t="shared" si="180"/>
        <v>0</v>
      </c>
      <c r="O165" s="11">
        <f t="shared" si="180"/>
        <v>0</v>
      </c>
    </row>
    <row r="166" spans="1:15" ht="15.6" x14ac:dyDescent="0.3">
      <c r="A166" s="51"/>
      <c r="B166" s="48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15.6" x14ac:dyDescent="0.3">
      <c r="A167" s="51"/>
      <c r="B167" s="48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.6" x14ac:dyDescent="0.3">
      <c r="A168" s="51"/>
      <c r="B168" s="48"/>
      <c r="C168" s="6" t="s">
        <v>3</v>
      </c>
      <c r="D168" s="10">
        <f t="shared" si="179"/>
        <v>19319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1">
        <v>0</v>
      </c>
      <c r="N168" s="11">
        <f>M168</f>
        <v>0</v>
      </c>
      <c r="O168" s="11">
        <f>N168</f>
        <v>0</v>
      </c>
    </row>
    <row r="169" spans="1:15" ht="15.6" x14ac:dyDescent="0.3">
      <c r="A169" s="52"/>
      <c r="B169" s="49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ht="15.6" x14ac:dyDescent="0.3">
      <c r="A170" s="50" t="s">
        <v>61</v>
      </c>
      <c r="B170" s="47" t="s">
        <v>73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1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6" x14ac:dyDescent="0.3">
      <c r="A171" s="51"/>
      <c r="B171" s="48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1">
        <v>0</v>
      </c>
      <c r="N171" s="11">
        <v>0</v>
      </c>
      <c r="O171" s="11">
        <v>0</v>
      </c>
    </row>
    <row r="172" spans="1:15" ht="15.6" x14ac:dyDescent="0.3">
      <c r="A172" s="51"/>
      <c r="B172" s="48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ht="15.6" x14ac:dyDescent="0.3">
      <c r="A173" s="51"/>
      <c r="B173" s="48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1">
        <v>0</v>
      </c>
      <c r="N173" s="11">
        <f>M173</f>
        <v>0</v>
      </c>
      <c r="O173" s="11">
        <f>N173</f>
        <v>0</v>
      </c>
    </row>
    <row r="174" spans="1:15" ht="15.6" x14ac:dyDescent="0.3">
      <c r="A174" s="52"/>
      <c r="B174" s="49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ht="15.6" x14ac:dyDescent="0.3">
      <c r="A175" s="50" t="s">
        <v>74</v>
      </c>
      <c r="B175" s="47" t="s">
        <v>75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1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6" x14ac:dyDescent="0.3">
      <c r="A176" s="51"/>
      <c r="B176" s="48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</row>
    <row r="177" spans="1:15" ht="15.6" x14ac:dyDescent="0.3">
      <c r="A177" s="51"/>
      <c r="B177" s="48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1">
        <v>0</v>
      </c>
      <c r="N177" s="11">
        <v>0</v>
      </c>
      <c r="O177" s="11">
        <v>0</v>
      </c>
    </row>
    <row r="178" spans="1:15" ht="15.6" x14ac:dyDescent="0.3">
      <c r="A178" s="51"/>
      <c r="B178" s="48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1">
        <f>L178</f>
        <v>0</v>
      </c>
      <c r="N178" s="11">
        <f>M178</f>
        <v>0</v>
      </c>
      <c r="O178" s="11">
        <f>N178</f>
        <v>0</v>
      </c>
    </row>
    <row r="179" spans="1:15" ht="15.6" x14ac:dyDescent="0.3">
      <c r="A179" s="52"/>
      <c r="B179" s="49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</row>
    <row r="180" spans="1:15" ht="15.6" x14ac:dyDescent="0.3">
      <c r="A180" s="50" t="s">
        <v>91</v>
      </c>
      <c r="B180" s="75" t="s">
        <v>93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1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6" x14ac:dyDescent="0.3">
      <c r="A181" s="51"/>
      <c r="B181" s="76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</row>
    <row r="182" spans="1:15" ht="15.6" x14ac:dyDescent="0.3">
      <c r="A182" s="51"/>
      <c r="B182" s="76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5.6" x14ac:dyDescent="0.3">
      <c r="A183" s="51"/>
      <c r="B183" s="76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1">
        <f>L183</f>
        <v>0</v>
      </c>
      <c r="N183" s="11">
        <f>M183</f>
        <v>0</v>
      </c>
      <c r="O183" s="11">
        <f>N183</f>
        <v>0</v>
      </c>
    </row>
    <row r="184" spans="1:15" ht="15.6" x14ac:dyDescent="0.3">
      <c r="A184" s="52"/>
      <c r="B184" s="77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15.6" x14ac:dyDescent="0.3">
      <c r="A185" s="50" t="s">
        <v>97</v>
      </c>
      <c r="B185" s="75" t="s">
        <v>98</v>
      </c>
      <c r="C185" s="6" t="s">
        <v>16</v>
      </c>
      <c r="D185" s="10">
        <f t="shared" ref="D185:D189" si="186">SUM(E185:O185)</f>
        <v>3160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1">
        <f t="shared" si="187"/>
        <v>0</v>
      </c>
      <c r="N185" s="11">
        <f t="shared" si="187"/>
        <v>0</v>
      </c>
      <c r="O185" s="11">
        <f t="shared" si="187"/>
        <v>0</v>
      </c>
    </row>
    <row r="186" spans="1:15" ht="15.6" x14ac:dyDescent="0.3">
      <c r="A186" s="51"/>
      <c r="B186" s="76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</row>
    <row r="187" spans="1:15" ht="15.6" x14ac:dyDescent="0.3">
      <c r="A187" s="51"/>
      <c r="B187" s="76"/>
      <c r="C187" s="6" t="s">
        <v>2</v>
      </c>
      <c r="D187" s="10">
        <f t="shared" si="186"/>
        <v>1968.4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1">
        <v>0</v>
      </c>
      <c r="N187" s="11">
        <v>0</v>
      </c>
      <c r="O187" s="11">
        <v>0</v>
      </c>
    </row>
    <row r="188" spans="1:15" ht="15.6" x14ac:dyDescent="0.3">
      <c r="A188" s="51"/>
      <c r="B188" s="76"/>
      <c r="C188" s="6" t="s">
        <v>3</v>
      </c>
      <c r="D188" s="10">
        <f t="shared" si="186"/>
        <v>1191.6000000000001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1">
        <v>0</v>
      </c>
      <c r="N188" s="11">
        <f>M188</f>
        <v>0</v>
      </c>
      <c r="O188" s="11">
        <f>N188</f>
        <v>0</v>
      </c>
    </row>
    <row r="189" spans="1:15" ht="15.6" x14ac:dyDescent="0.3">
      <c r="A189" s="52"/>
      <c r="B189" s="77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15.6" x14ac:dyDescent="0.3">
      <c r="A190" s="64" t="s">
        <v>50</v>
      </c>
      <c r="B190" s="47" t="s">
        <v>103</v>
      </c>
      <c r="C190" s="23" t="s">
        <v>16</v>
      </c>
      <c r="D190" s="43">
        <f t="shared" ref="D190:D215" si="188">SUM(E190:O190)</f>
        <v>11089.9</v>
      </c>
      <c r="E190" s="18">
        <f t="shared" ref="E190:K190" si="189">SUM(E191:E194)</f>
        <v>0</v>
      </c>
      <c r="F190" s="18">
        <f t="shared" si="189"/>
        <v>0</v>
      </c>
      <c r="G190" s="18">
        <f t="shared" si="189"/>
        <v>0</v>
      </c>
      <c r="H190" s="18">
        <f t="shared" si="189"/>
        <v>0</v>
      </c>
      <c r="I190" s="18">
        <f t="shared" si="189"/>
        <v>0</v>
      </c>
      <c r="J190" s="18">
        <f t="shared" si="189"/>
        <v>0</v>
      </c>
      <c r="K190" s="18">
        <f t="shared" si="189"/>
        <v>0</v>
      </c>
      <c r="L190" s="18">
        <f t="shared" ref="L190:O190" si="190">SUM(L191:L194)</f>
        <v>0</v>
      </c>
      <c r="M190" s="18">
        <f t="shared" si="190"/>
        <v>11089.9</v>
      </c>
      <c r="N190" s="18">
        <f t="shared" si="190"/>
        <v>0</v>
      </c>
      <c r="O190" s="18">
        <f t="shared" si="190"/>
        <v>0</v>
      </c>
    </row>
    <row r="191" spans="1:15" ht="15.6" x14ac:dyDescent="0.3">
      <c r="A191" s="65"/>
      <c r="B191" s="48"/>
      <c r="C191" s="23" t="s">
        <v>1</v>
      </c>
      <c r="D191" s="43">
        <f t="shared" si="188"/>
        <v>8548.1</v>
      </c>
      <c r="E191" s="18">
        <f t="shared" ref="E191:K194" si="191">E196</f>
        <v>0</v>
      </c>
      <c r="F191" s="18">
        <f t="shared" si="191"/>
        <v>0</v>
      </c>
      <c r="G191" s="18">
        <f t="shared" si="191"/>
        <v>0</v>
      </c>
      <c r="H191" s="18">
        <f t="shared" si="191"/>
        <v>0</v>
      </c>
      <c r="I191" s="18">
        <f t="shared" si="191"/>
        <v>0</v>
      </c>
      <c r="J191" s="18">
        <f t="shared" si="191"/>
        <v>0</v>
      </c>
      <c r="K191" s="18">
        <f t="shared" si="191"/>
        <v>0</v>
      </c>
      <c r="L191" s="18">
        <f t="shared" ref="L191:O191" si="192">L196</f>
        <v>0</v>
      </c>
      <c r="M191" s="18">
        <f t="shared" si="192"/>
        <v>8548.1</v>
      </c>
      <c r="N191" s="18">
        <f t="shared" si="192"/>
        <v>0</v>
      </c>
      <c r="O191" s="18">
        <f t="shared" si="192"/>
        <v>0</v>
      </c>
    </row>
    <row r="192" spans="1:15" ht="15.6" x14ac:dyDescent="0.3">
      <c r="A192" s="65"/>
      <c r="B192" s="48"/>
      <c r="C192" s="23" t="s">
        <v>2</v>
      </c>
      <c r="D192" s="43">
        <f t="shared" si="188"/>
        <v>1876.4</v>
      </c>
      <c r="E192" s="18">
        <f t="shared" si="191"/>
        <v>0</v>
      </c>
      <c r="F192" s="18">
        <f t="shared" si="191"/>
        <v>0</v>
      </c>
      <c r="G192" s="18">
        <f t="shared" si="191"/>
        <v>0</v>
      </c>
      <c r="H192" s="18">
        <f t="shared" si="191"/>
        <v>0</v>
      </c>
      <c r="I192" s="18">
        <f t="shared" si="191"/>
        <v>0</v>
      </c>
      <c r="J192" s="18">
        <f t="shared" si="191"/>
        <v>0</v>
      </c>
      <c r="K192" s="18">
        <f t="shared" si="191"/>
        <v>0</v>
      </c>
      <c r="L192" s="18">
        <f t="shared" ref="L192:O192" si="193">L197</f>
        <v>0</v>
      </c>
      <c r="M192" s="18">
        <f t="shared" si="193"/>
        <v>1876.4</v>
      </c>
      <c r="N192" s="18">
        <f t="shared" si="193"/>
        <v>0</v>
      </c>
      <c r="O192" s="18">
        <f t="shared" si="193"/>
        <v>0</v>
      </c>
    </row>
    <row r="193" spans="1:15" ht="15.6" x14ac:dyDescent="0.3">
      <c r="A193" s="65"/>
      <c r="B193" s="48"/>
      <c r="C193" s="23" t="s">
        <v>3</v>
      </c>
      <c r="D193" s="43">
        <f t="shared" si="188"/>
        <v>665.4</v>
      </c>
      <c r="E193" s="18">
        <f t="shared" si="191"/>
        <v>0</v>
      </c>
      <c r="F193" s="18">
        <f t="shared" si="191"/>
        <v>0</v>
      </c>
      <c r="G193" s="18">
        <f t="shared" si="191"/>
        <v>0</v>
      </c>
      <c r="H193" s="18">
        <f t="shared" si="191"/>
        <v>0</v>
      </c>
      <c r="I193" s="18">
        <f t="shared" si="191"/>
        <v>0</v>
      </c>
      <c r="J193" s="18">
        <f t="shared" si="191"/>
        <v>0</v>
      </c>
      <c r="K193" s="18">
        <f t="shared" si="191"/>
        <v>0</v>
      </c>
      <c r="L193" s="18">
        <f t="shared" ref="L193:O193" si="194">L198</f>
        <v>0</v>
      </c>
      <c r="M193" s="18">
        <f t="shared" si="194"/>
        <v>665.4</v>
      </c>
      <c r="N193" s="18">
        <f t="shared" si="194"/>
        <v>0</v>
      </c>
      <c r="O193" s="18">
        <f t="shared" si="194"/>
        <v>0</v>
      </c>
    </row>
    <row r="194" spans="1:15" ht="15.6" x14ac:dyDescent="0.3">
      <c r="A194" s="66"/>
      <c r="B194" s="49"/>
      <c r="C194" s="23" t="s">
        <v>51</v>
      </c>
      <c r="D194" s="43">
        <f t="shared" si="188"/>
        <v>0</v>
      </c>
      <c r="E194" s="18">
        <f t="shared" si="191"/>
        <v>0</v>
      </c>
      <c r="F194" s="18">
        <f t="shared" si="191"/>
        <v>0</v>
      </c>
      <c r="G194" s="18">
        <f t="shared" si="191"/>
        <v>0</v>
      </c>
      <c r="H194" s="18">
        <f t="shared" si="191"/>
        <v>0</v>
      </c>
      <c r="I194" s="18">
        <f t="shared" si="191"/>
        <v>0</v>
      </c>
      <c r="J194" s="18">
        <f t="shared" si="191"/>
        <v>0</v>
      </c>
      <c r="K194" s="18">
        <f t="shared" si="191"/>
        <v>0</v>
      </c>
      <c r="L194" s="18">
        <f t="shared" ref="L194:O194" si="195">L199</f>
        <v>0</v>
      </c>
      <c r="M194" s="18">
        <f t="shared" si="195"/>
        <v>0</v>
      </c>
      <c r="N194" s="18">
        <f t="shared" si="195"/>
        <v>0</v>
      </c>
      <c r="O194" s="18">
        <f t="shared" si="195"/>
        <v>0</v>
      </c>
    </row>
    <row r="195" spans="1:15" ht="15.6" x14ac:dyDescent="0.3">
      <c r="A195" s="64" t="s">
        <v>52</v>
      </c>
      <c r="B195" s="47" t="s">
        <v>104</v>
      </c>
      <c r="C195" s="23" t="s">
        <v>16</v>
      </c>
      <c r="D195" s="43">
        <f>D196+D197+D198+D199</f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</row>
    <row r="196" spans="1:15" ht="15.6" x14ac:dyDescent="0.3">
      <c r="A196" s="65"/>
      <c r="B196" s="48"/>
      <c r="C196" s="23" t="s">
        <v>1</v>
      </c>
      <c r="D196" s="43">
        <f t="shared" si="188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>N196</f>
        <v>0</v>
      </c>
    </row>
    <row r="197" spans="1:15" ht="15.6" x14ac:dyDescent="0.3">
      <c r="A197" s="65"/>
      <c r="B197" s="48"/>
      <c r="C197" s="23" t="s">
        <v>2</v>
      </c>
      <c r="D197" s="43">
        <f t="shared" si="188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>N197</f>
        <v>0</v>
      </c>
    </row>
    <row r="198" spans="1:15" ht="15.6" x14ac:dyDescent="0.3">
      <c r="A198" s="65"/>
      <c r="B198" s="48"/>
      <c r="C198" s="23" t="s">
        <v>3</v>
      </c>
      <c r="D198" s="43">
        <f t="shared" si="188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>N198</f>
        <v>0</v>
      </c>
    </row>
    <row r="199" spans="1:15" ht="15.6" x14ac:dyDescent="0.3">
      <c r="A199" s="66"/>
      <c r="B199" s="49"/>
      <c r="C199" s="23" t="s">
        <v>51</v>
      </c>
      <c r="D199" s="43">
        <f t="shared" si="188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</row>
    <row r="200" spans="1:15" ht="15.6" x14ac:dyDescent="0.3">
      <c r="A200" s="67" t="s">
        <v>70</v>
      </c>
      <c r="B200" s="94" t="s">
        <v>67</v>
      </c>
      <c r="C200" s="7" t="s">
        <v>17</v>
      </c>
      <c r="D200" s="13">
        <f t="shared" si="188"/>
        <v>564315.5</v>
      </c>
      <c r="E200" s="14">
        <f t="shared" ref="E200:O200" si="196">E201+E202+E203+E205</f>
        <v>21222.9</v>
      </c>
      <c r="F200" s="14">
        <f t="shared" si="196"/>
        <v>22101.3</v>
      </c>
      <c r="G200" s="14">
        <f t="shared" si="196"/>
        <v>22964.5</v>
      </c>
      <c r="H200" s="14">
        <f t="shared" si="196"/>
        <v>42618.700000000004</v>
      </c>
      <c r="I200" s="14">
        <f t="shared" si="196"/>
        <v>52471.1</v>
      </c>
      <c r="J200" s="14">
        <f t="shared" si="196"/>
        <v>53906.899999999994</v>
      </c>
      <c r="K200" s="14">
        <f t="shared" si="196"/>
        <v>63174.100000000006</v>
      </c>
      <c r="L200" s="14">
        <f t="shared" si="196"/>
        <v>66878.400000000009</v>
      </c>
      <c r="M200" s="14">
        <f t="shared" si="196"/>
        <v>71673.3</v>
      </c>
      <c r="N200" s="14">
        <f t="shared" si="196"/>
        <v>73055.399999999994</v>
      </c>
      <c r="O200" s="14">
        <f t="shared" si="196"/>
        <v>74248.900000000009</v>
      </c>
    </row>
    <row r="201" spans="1:15" ht="15.6" x14ac:dyDescent="0.3">
      <c r="A201" s="68"/>
      <c r="B201" s="95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197">F207+F223+F233</f>
        <v>0</v>
      </c>
      <c r="G201" s="11">
        <f t="shared" si="197"/>
        <v>0</v>
      </c>
      <c r="H201" s="11">
        <f t="shared" si="197"/>
        <v>0</v>
      </c>
      <c r="I201" s="11">
        <f t="shared" si="197"/>
        <v>0</v>
      </c>
      <c r="J201" s="11">
        <f t="shared" si="197"/>
        <v>0</v>
      </c>
      <c r="K201" s="11">
        <f t="shared" si="197"/>
        <v>0</v>
      </c>
      <c r="L201" s="11">
        <f t="shared" si="197"/>
        <v>0</v>
      </c>
      <c r="M201" s="11">
        <f t="shared" si="197"/>
        <v>0</v>
      </c>
      <c r="N201" s="11">
        <f t="shared" si="197"/>
        <v>0</v>
      </c>
      <c r="O201" s="11">
        <f t="shared" si="197"/>
        <v>0</v>
      </c>
    </row>
    <row r="202" spans="1:15" ht="15.6" x14ac:dyDescent="0.3">
      <c r="A202" s="68"/>
      <c r="B202" s="95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198">F208+F224+F234</f>
        <v>0</v>
      </c>
      <c r="G202" s="11">
        <f t="shared" si="198"/>
        <v>0</v>
      </c>
      <c r="H202" s="11">
        <f t="shared" si="198"/>
        <v>0</v>
      </c>
      <c r="I202" s="11">
        <f t="shared" si="198"/>
        <v>0</v>
      </c>
      <c r="J202" s="11">
        <f t="shared" si="198"/>
        <v>0</v>
      </c>
      <c r="K202" s="11">
        <f t="shared" si="198"/>
        <v>0</v>
      </c>
      <c r="L202" s="11">
        <f t="shared" si="198"/>
        <v>0</v>
      </c>
      <c r="M202" s="11">
        <f t="shared" si="198"/>
        <v>0</v>
      </c>
      <c r="N202" s="11">
        <f t="shared" si="198"/>
        <v>0</v>
      </c>
      <c r="O202" s="11">
        <f t="shared" si="198"/>
        <v>0</v>
      </c>
    </row>
    <row r="203" spans="1:15" ht="15.6" x14ac:dyDescent="0.3">
      <c r="A203" s="68"/>
      <c r="B203" s="95"/>
      <c r="C203" s="12" t="s">
        <v>47</v>
      </c>
      <c r="D203" s="10">
        <f t="shared" si="188"/>
        <v>564315.5</v>
      </c>
      <c r="E203" s="11">
        <f>E209+E225+E235</f>
        <v>21222.9</v>
      </c>
      <c r="F203" s="11">
        <f t="shared" ref="F203:O203" si="199">F209+F225+F235</f>
        <v>22101.3</v>
      </c>
      <c r="G203" s="11">
        <f t="shared" si="199"/>
        <v>22964.5</v>
      </c>
      <c r="H203" s="11">
        <f t="shared" si="199"/>
        <v>42618.700000000004</v>
      </c>
      <c r="I203" s="11">
        <f t="shared" si="199"/>
        <v>52471.1</v>
      </c>
      <c r="J203" s="11">
        <f t="shared" si="199"/>
        <v>53906.899999999994</v>
      </c>
      <c r="K203" s="11">
        <f>K209+K225+K235</f>
        <v>63174.100000000006</v>
      </c>
      <c r="L203" s="11">
        <f t="shared" si="199"/>
        <v>66878.400000000009</v>
      </c>
      <c r="M203" s="11">
        <f>M209+M225+M235</f>
        <v>71673.3</v>
      </c>
      <c r="N203" s="11">
        <f t="shared" si="199"/>
        <v>73055.399999999994</v>
      </c>
      <c r="O203" s="11">
        <f t="shared" si="199"/>
        <v>74248.900000000009</v>
      </c>
    </row>
    <row r="204" spans="1:15" ht="31.2" x14ac:dyDescent="0.3">
      <c r="A204" s="68"/>
      <c r="B204" s="95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0">F210</f>
        <v>0</v>
      </c>
      <c r="G204" s="15">
        <f t="shared" si="200"/>
        <v>0</v>
      </c>
      <c r="H204" s="15">
        <f t="shared" si="200"/>
        <v>0</v>
      </c>
      <c r="I204" s="15">
        <f t="shared" si="200"/>
        <v>0</v>
      </c>
      <c r="J204" s="15">
        <f t="shared" si="200"/>
        <v>0</v>
      </c>
      <c r="K204" s="15">
        <f t="shared" ref="K204:L204" si="201">K210</f>
        <v>0</v>
      </c>
      <c r="L204" s="15">
        <f t="shared" si="201"/>
        <v>0</v>
      </c>
      <c r="M204" s="15">
        <f t="shared" ref="M204:O204" si="202">M210</f>
        <v>0</v>
      </c>
      <c r="N204" s="15">
        <f t="shared" si="202"/>
        <v>0</v>
      </c>
      <c r="O204" s="15">
        <f t="shared" si="202"/>
        <v>0</v>
      </c>
    </row>
    <row r="205" spans="1:15" ht="15.6" x14ac:dyDescent="0.3">
      <c r="A205" s="69"/>
      <c r="B205" s="96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3">F211+F226+F236</f>
        <v>0</v>
      </c>
      <c r="G205" s="11">
        <f t="shared" si="203"/>
        <v>0</v>
      </c>
      <c r="H205" s="11">
        <f t="shared" si="203"/>
        <v>0</v>
      </c>
      <c r="I205" s="11">
        <f t="shared" si="203"/>
        <v>0</v>
      </c>
      <c r="J205" s="11">
        <f t="shared" si="203"/>
        <v>0</v>
      </c>
      <c r="K205" s="11">
        <f t="shared" si="203"/>
        <v>0</v>
      </c>
      <c r="L205" s="11">
        <f t="shared" si="203"/>
        <v>0</v>
      </c>
      <c r="M205" s="11">
        <f t="shared" si="203"/>
        <v>0</v>
      </c>
      <c r="N205" s="11">
        <f t="shared" si="203"/>
        <v>0</v>
      </c>
      <c r="O205" s="11">
        <f t="shared" si="203"/>
        <v>0</v>
      </c>
    </row>
    <row r="206" spans="1:15" ht="15.6" x14ac:dyDescent="0.3">
      <c r="A206" s="50" t="s">
        <v>37</v>
      </c>
      <c r="B206" s="58" t="s">
        <v>40</v>
      </c>
      <c r="C206" s="7" t="s">
        <v>16</v>
      </c>
      <c r="D206" s="10">
        <f t="shared" si="188"/>
        <v>523911.99999999994</v>
      </c>
      <c r="E206" s="11">
        <f>E207+E208+E209+E211</f>
        <v>18006.900000000001</v>
      </c>
      <c r="F206" s="11">
        <f t="shared" ref="F206:O206" si="204">F207+F208+F209+F211</f>
        <v>18439.5</v>
      </c>
      <c r="G206" s="11">
        <f t="shared" si="204"/>
        <v>19963.2</v>
      </c>
      <c r="H206" s="11">
        <f t="shared" si="204"/>
        <v>40722.400000000001</v>
      </c>
      <c r="I206" s="11">
        <f t="shared" si="204"/>
        <v>46058.400000000001</v>
      </c>
      <c r="J206" s="11">
        <f t="shared" si="204"/>
        <v>49890.899999999994</v>
      </c>
      <c r="K206" s="11">
        <f t="shared" si="204"/>
        <v>55237.5</v>
      </c>
      <c r="L206" s="11">
        <f t="shared" si="204"/>
        <v>63269.599999999999</v>
      </c>
      <c r="M206" s="11">
        <f t="shared" si="204"/>
        <v>69528.3</v>
      </c>
      <c r="N206" s="11">
        <f t="shared" si="204"/>
        <v>70795.3</v>
      </c>
      <c r="O206" s="11">
        <f t="shared" si="204"/>
        <v>72000</v>
      </c>
    </row>
    <row r="207" spans="1:15" ht="15.6" x14ac:dyDescent="0.3">
      <c r="A207" s="51"/>
      <c r="B207" s="59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5">F213+F218</f>
        <v>0</v>
      </c>
      <c r="G207" s="11">
        <f t="shared" si="205"/>
        <v>0</v>
      </c>
      <c r="H207" s="11">
        <f t="shared" si="205"/>
        <v>0</v>
      </c>
      <c r="I207" s="11">
        <f t="shared" si="205"/>
        <v>0</v>
      </c>
      <c r="J207" s="11">
        <f t="shared" si="205"/>
        <v>0</v>
      </c>
      <c r="K207" s="11">
        <f t="shared" si="205"/>
        <v>0</v>
      </c>
      <c r="L207" s="11">
        <f t="shared" si="205"/>
        <v>0</v>
      </c>
      <c r="M207" s="11">
        <f t="shared" si="205"/>
        <v>0</v>
      </c>
      <c r="N207" s="11">
        <f t="shared" si="205"/>
        <v>0</v>
      </c>
      <c r="O207" s="11">
        <f t="shared" si="205"/>
        <v>0</v>
      </c>
    </row>
    <row r="208" spans="1:15" ht="15.6" x14ac:dyDescent="0.3">
      <c r="A208" s="51"/>
      <c r="B208" s="59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6">F214+F219</f>
        <v>0</v>
      </c>
      <c r="G208" s="11">
        <f t="shared" si="206"/>
        <v>0</v>
      </c>
      <c r="H208" s="11">
        <f t="shared" si="206"/>
        <v>0</v>
      </c>
      <c r="I208" s="11">
        <f t="shared" si="206"/>
        <v>0</v>
      </c>
      <c r="J208" s="11">
        <f t="shared" si="206"/>
        <v>0</v>
      </c>
      <c r="K208" s="11">
        <f t="shared" si="206"/>
        <v>0</v>
      </c>
      <c r="L208" s="11">
        <f t="shared" si="206"/>
        <v>0</v>
      </c>
      <c r="M208" s="11">
        <f t="shared" si="206"/>
        <v>0</v>
      </c>
      <c r="N208" s="11">
        <f t="shared" si="206"/>
        <v>0</v>
      </c>
      <c r="O208" s="11">
        <f t="shared" si="206"/>
        <v>0</v>
      </c>
    </row>
    <row r="209" spans="1:15" ht="15.6" x14ac:dyDescent="0.3">
      <c r="A209" s="51"/>
      <c r="B209" s="59"/>
      <c r="C209" s="12" t="s">
        <v>47</v>
      </c>
      <c r="D209" s="10">
        <f t="shared" si="188"/>
        <v>523911.99999999994</v>
      </c>
      <c r="E209" s="11">
        <f>E215+E220</f>
        <v>18006.900000000001</v>
      </c>
      <c r="F209" s="11">
        <f t="shared" ref="F209:O209" si="207">F215+F220</f>
        <v>18439.5</v>
      </c>
      <c r="G209" s="11">
        <f t="shared" si="207"/>
        <v>19963.2</v>
      </c>
      <c r="H209" s="11">
        <f t="shared" si="207"/>
        <v>40722.400000000001</v>
      </c>
      <c r="I209" s="11">
        <f t="shared" si="207"/>
        <v>46058.400000000001</v>
      </c>
      <c r="J209" s="11">
        <f t="shared" si="207"/>
        <v>49890.899999999994</v>
      </c>
      <c r="K209" s="11">
        <f t="shared" si="207"/>
        <v>55237.5</v>
      </c>
      <c r="L209" s="11">
        <f t="shared" si="207"/>
        <v>63269.599999999999</v>
      </c>
      <c r="M209" s="11">
        <f>M215+M220</f>
        <v>69528.3</v>
      </c>
      <c r="N209" s="11">
        <f t="shared" si="207"/>
        <v>70795.3</v>
      </c>
      <c r="O209" s="11">
        <f t="shared" si="207"/>
        <v>72000</v>
      </c>
    </row>
    <row r="210" spans="1:15" ht="31.2" x14ac:dyDescent="0.3">
      <c r="A210" s="51"/>
      <c r="B210" s="59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</row>
    <row r="211" spans="1:15" ht="15.6" x14ac:dyDescent="0.3">
      <c r="A211" s="52"/>
      <c r="B211" s="60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08">F216+F221</f>
        <v>0</v>
      </c>
      <c r="G211" s="11">
        <f t="shared" si="208"/>
        <v>0</v>
      </c>
      <c r="H211" s="11">
        <f t="shared" si="208"/>
        <v>0</v>
      </c>
      <c r="I211" s="11">
        <f t="shared" si="208"/>
        <v>0</v>
      </c>
      <c r="J211" s="11">
        <f t="shared" si="208"/>
        <v>0</v>
      </c>
      <c r="K211" s="11">
        <f t="shared" si="208"/>
        <v>0</v>
      </c>
      <c r="L211" s="11">
        <f t="shared" si="208"/>
        <v>0</v>
      </c>
      <c r="M211" s="11">
        <f t="shared" si="208"/>
        <v>0</v>
      </c>
      <c r="N211" s="11">
        <f t="shared" si="208"/>
        <v>0</v>
      </c>
      <c r="O211" s="11">
        <f t="shared" si="208"/>
        <v>0</v>
      </c>
    </row>
    <row r="212" spans="1:15" ht="15.6" x14ac:dyDescent="0.3">
      <c r="A212" s="50" t="s">
        <v>38</v>
      </c>
      <c r="B212" s="61" t="s">
        <v>13</v>
      </c>
      <c r="C212" s="7" t="s">
        <v>16</v>
      </c>
      <c r="D212" s="10">
        <f t="shared" si="188"/>
        <v>103170.4</v>
      </c>
      <c r="E212" s="11">
        <v>6010.6</v>
      </c>
      <c r="F212" s="11">
        <f>5876.9-15.9+216+15.5</f>
        <v>6092.5</v>
      </c>
      <c r="G212" s="11">
        <f t="shared" ref="G212:O212" si="209">G215</f>
        <v>5892.1</v>
      </c>
      <c r="H212" s="11">
        <f t="shared" si="209"/>
        <v>6338.4000000000005</v>
      </c>
      <c r="I212" s="11">
        <f t="shared" si="209"/>
        <v>8633.9</v>
      </c>
      <c r="J212" s="11">
        <f t="shared" si="209"/>
        <v>9118.7000000000007</v>
      </c>
      <c r="K212" s="11">
        <f t="shared" si="209"/>
        <v>10616.7</v>
      </c>
      <c r="L212" s="11">
        <f t="shared" si="209"/>
        <v>12072.000000000002</v>
      </c>
      <c r="M212" s="11">
        <f t="shared" si="209"/>
        <v>12174.1</v>
      </c>
      <c r="N212" s="11">
        <f t="shared" si="209"/>
        <v>12811.9</v>
      </c>
      <c r="O212" s="11">
        <f t="shared" si="209"/>
        <v>13409.5</v>
      </c>
    </row>
    <row r="213" spans="1:15" ht="15.6" x14ac:dyDescent="0.3">
      <c r="A213" s="51"/>
      <c r="B213" s="62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</row>
    <row r="214" spans="1:15" ht="15.6" x14ac:dyDescent="0.3">
      <c r="A214" s="51"/>
      <c r="B214" s="62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5" ht="15.6" x14ac:dyDescent="0.3">
      <c r="A215" s="51"/>
      <c r="B215" s="62"/>
      <c r="C215" s="6" t="s">
        <v>3</v>
      </c>
      <c r="D215" s="10">
        <f t="shared" si="188"/>
        <v>103170.4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1">
        <v>12174.1</v>
      </c>
      <c r="N215" s="11">
        <v>12811.9</v>
      </c>
      <c r="O215" s="11">
        <v>13409.5</v>
      </c>
    </row>
    <row r="216" spans="1:15" ht="15.6" x14ac:dyDescent="0.3">
      <c r="A216" s="52"/>
      <c r="B216" s="63"/>
      <c r="C216" s="12" t="s">
        <v>4</v>
      </c>
      <c r="D216" s="10">
        <f t="shared" ref="D216:D246" si="210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</row>
    <row r="217" spans="1:15" ht="15.6" x14ac:dyDescent="0.3">
      <c r="A217" s="50" t="s">
        <v>39</v>
      </c>
      <c r="B217" s="61" t="s">
        <v>23</v>
      </c>
      <c r="C217" s="7" t="s">
        <v>16</v>
      </c>
      <c r="D217" s="10">
        <f t="shared" si="210"/>
        <v>420741.6</v>
      </c>
      <c r="E217" s="11">
        <f t="shared" ref="E217:I217" si="211">SUM(E218:E221)</f>
        <v>11996.3</v>
      </c>
      <c r="F217" s="11">
        <f t="shared" si="211"/>
        <v>12347</v>
      </c>
      <c r="G217" s="11">
        <f t="shared" si="211"/>
        <v>14071.1</v>
      </c>
      <c r="H217" s="11">
        <f t="shared" si="211"/>
        <v>34384</v>
      </c>
      <c r="I217" s="11">
        <f t="shared" si="211"/>
        <v>37424.5</v>
      </c>
      <c r="J217" s="11">
        <f t="shared" ref="J217:O217" si="212">SUM(J218:J221)</f>
        <v>40772.199999999997</v>
      </c>
      <c r="K217" s="11">
        <f t="shared" si="212"/>
        <v>44620.799999999996</v>
      </c>
      <c r="L217" s="11">
        <f t="shared" si="212"/>
        <v>51197.599999999999</v>
      </c>
      <c r="M217" s="11">
        <f t="shared" si="212"/>
        <v>57354.2</v>
      </c>
      <c r="N217" s="11">
        <f t="shared" si="212"/>
        <v>57983.4</v>
      </c>
      <c r="O217" s="11">
        <f t="shared" si="212"/>
        <v>58590.5</v>
      </c>
    </row>
    <row r="218" spans="1:15" ht="15.6" x14ac:dyDescent="0.3">
      <c r="A218" s="51"/>
      <c r="B218" s="62"/>
      <c r="C218" s="6" t="s">
        <v>1</v>
      </c>
      <c r="D218" s="10">
        <f t="shared" si="21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</row>
    <row r="219" spans="1:15" ht="15.6" x14ac:dyDescent="0.3">
      <c r="A219" s="51"/>
      <c r="B219" s="62"/>
      <c r="C219" s="6" t="s">
        <v>2</v>
      </c>
      <c r="D219" s="10">
        <f t="shared" si="21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</row>
    <row r="220" spans="1:15" ht="15.6" x14ac:dyDescent="0.3">
      <c r="A220" s="51"/>
      <c r="B220" s="62"/>
      <c r="C220" s="6" t="s">
        <v>3</v>
      </c>
      <c r="D220" s="10">
        <f t="shared" si="210"/>
        <v>420741.6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1">
        <v>57354.2</v>
      </c>
      <c r="N220" s="11">
        <v>57983.4</v>
      </c>
      <c r="O220" s="11">
        <v>58590.5</v>
      </c>
    </row>
    <row r="221" spans="1:15" ht="15.6" x14ac:dyDescent="0.3">
      <c r="A221" s="52"/>
      <c r="B221" s="63"/>
      <c r="C221" s="12" t="s">
        <v>4</v>
      </c>
      <c r="D221" s="10">
        <f t="shared" si="21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</row>
    <row r="222" spans="1:15" ht="15.6" x14ac:dyDescent="0.3">
      <c r="A222" s="50" t="s">
        <v>21</v>
      </c>
      <c r="B222" s="58" t="s">
        <v>43</v>
      </c>
      <c r="C222" s="7" t="s">
        <v>16</v>
      </c>
      <c r="D222" s="10">
        <f t="shared" si="210"/>
        <v>26673.999999999996</v>
      </c>
      <c r="E222" s="11">
        <f t="shared" ref="E222:O222" si="213">SUM(E223:E226)</f>
        <v>3216</v>
      </c>
      <c r="F222" s="11">
        <f t="shared" si="213"/>
        <v>2800</v>
      </c>
      <c r="G222" s="11">
        <f t="shared" si="213"/>
        <v>3001.3</v>
      </c>
      <c r="H222" s="11">
        <f t="shared" si="213"/>
        <v>1896.3</v>
      </c>
      <c r="I222" s="11">
        <f t="shared" si="213"/>
        <v>1741.2</v>
      </c>
      <c r="J222" s="11">
        <f t="shared" si="213"/>
        <v>4016</v>
      </c>
      <c r="K222" s="11">
        <f t="shared" si="213"/>
        <v>2011.8</v>
      </c>
      <c r="L222" s="11">
        <f t="shared" si="213"/>
        <v>2516</v>
      </c>
      <c r="M222" s="11">
        <f t="shared" si="213"/>
        <v>1792.1</v>
      </c>
      <c r="N222" s="11">
        <f t="shared" si="213"/>
        <v>1844.2</v>
      </c>
      <c r="O222" s="11">
        <f t="shared" si="213"/>
        <v>1839.1</v>
      </c>
    </row>
    <row r="223" spans="1:15" ht="15.6" x14ac:dyDescent="0.3">
      <c r="A223" s="51"/>
      <c r="B223" s="59"/>
      <c r="C223" s="6" t="s">
        <v>1</v>
      </c>
      <c r="D223" s="10">
        <f t="shared" si="210"/>
        <v>0</v>
      </c>
      <c r="E223" s="11">
        <f t="shared" ref="E223:O223" si="214">E228</f>
        <v>0</v>
      </c>
      <c r="F223" s="11">
        <f t="shared" si="214"/>
        <v>0</v>
      </c>
      <c r="G223" s="11">
        <f t="shared" si="214"/>
        <v>0</v>
      </c>
      <c r="H223" s="11">
        <f t="shared" si="214"/>
        <v>0</v>
      </c>
      <c r="I223" s="11">
        <f t="shared" si="214"/>
        <v>0</v>
      </c>
      <c r="J223" s="11">
        <f t="shared" si="214"/>
        <v>0</v>
      </c>
      <c r="K223" s="11">
        <f t="shared" si="214"/>
        <v>0</v>
      </c>
      <c r="L223" s="11">
        <f t="shared" si="214"/>
        <v>0</v>
      </c>
      <c r="M223" s="11">
        <f t="shared" si="214"/>
        <v>0</v>
      </c>
      <c r="N223" s="11">
        <f t="shared" si="214"/>
        <v>0</v>
      </c>
      <c r="O223" s="11">
        <f t="shared" si="214"/>
        <v>0</v>
      </c>
    </row>
    <row r="224" spans="1:15" ht="15.6" x14ac:dyDescent="0.3">
      <c r="A224" s="51"/>
      <c r="B224" s="59"/>
      <c r="C224" s="6" t="s">
        <v>2</v>
      </c>
      <c r="D224" s="10">
        <f t="shared" si="210"/>
        <v>0</v>
      </c>
      <c r="E224" s="11">
        <f t="shared" ref="E224:O224" si="215">E229</f>
        <v>0</v>
      </c>
      <c r="F224" s="11">
        <f t="shared" si="215"/>
        <v>0</v>
      </c>
      <c r="G224" s="11">
        <f t="shared" si="215"/>
        <v>0</v>
      </c>
      <c r="H224" s="11">
        <f t="shared" si="215"/>
        <v>0</v>
      </c>
      <c r="I224" s="11">
        <f t="shared" si="215"/>
        <v>0</v>
      </c>
      <c r="J224" s="11">
        <f t="shared" si="215"/>
        <v>0</v>
      </c>
      <c r="K224" s="11">
        <f t="shared" si="215"/>
        <v>0</v>
      </c>
      <c r="L224" s="11">
        <f t="shared" si="215"/>
        <v>0</v>
      </c>
      <c r="M224" s="11">
        <f t="shared" si="215"/>
        <v>0</v>
      </c>
      <c r="N224" s="11">
        <f t="shared" si="215"/>
        <v>0</v>
      </c>
      <c r="O224" s="11">
        <f t="shared" si="215"/>
        <v>0</v>
      </c>
    </row>
    <row r="225" spans="1:15" ht="15.6" x14ac:dyDescent="0.3">
      <c r="A225" s="51"/>
      <c r="B225" s="59"/>
      <c r="C225" s="6" t="s">
        <v>3</v>
      </c>
      <c r="D225" s="10">
        <f t="shared" si="210"/>
        <v>26673.999999999996</v>
      </c>
      <c r="E225" s="11">
        <f t="shared" ref="E225:O225" si="216">E230</f>
        <v>3216</v>
      </c>
      <c r="F225" s="11">
        <f t="shared" si="216"/>
        <v>2800</v>
      </c>
      <c r="G225" s="11">
        <f t="shared" si="216"/>
        <v>3001.3</v>
      </c>
      <c r="H225" s="11">
        <f t="shared" si="216"/>
        <v>1896.3</v>
      </c>
      <c r="I225" s="11">
        <f t="shared" si="216"/>
        <v>1741.2</v>
      </c>
      <c r="J225" s="11">
        <f t="shared" si="216"/>
        <v>4016</v>
      </c>
      <c r="K225" s="11">
        <f t="shared" si="216"/>
        <v>2011.8</v>
      </c>
      <c r="L225" s="11">
        <f t="shared" si="216"/>
        <v>2516</v>
      </c>
      <c r="M225" s="11">
        <f t="shared" si="216"/>
        <v>1792.1</v>
      </c>
      <c r="N225" s="11">
        <f t="shared" si="216"/>
        <v>1844.2</v>
      </c>
      <c r="O225" s="11">
        <f t="shared" si="216"/>
        <v>1839.1</v>
      </c>
    </row>
    <row r="226" spans="1:15" ht="15.6" x14ac:dyDescent="0.3">
      <c r="A226" s="52"/>
      <c r="B226" s="60"/>
      <c r="C226" s="12" t="s">
        <v>4</v>
      </c>
      <c r="D226" s="10">
        <f t="shared" si="21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</row>
    <row r="227" spans="1:15" ht="15.6" x14ac:dyDescent="0.3">
      <c r="A227" s="50" t="s">
        <v>24</v>
      </c>
      <c r="B227" s="56" t="s">
        <v>36</v>
      </c>
      <c r="C227" s="7" t="s">
        <v>16</v>
      </c>
      <c r="D227" s="10">
        <f t="shared" si="210"/>
        <v>26673.999999999996</v>
      </c>
      <c r="E227" s="11">
        <f t="shared" ref="E227:J227" si="217">SUM(E228:E231)</f>
        <v>3216</v>
      </c>
      <c r="F227" s="11">
        <f t="shared" si="217"/>
        <v>2800</v>
      </c>
      <c r="G227" s="11">
        <f t="shared" si="217"/>
        <v>3001.3</v>
      </c>
      <c r="H227" s="11">
        <f t="shared" si="217"/>
        <v>1896.3</v>
      </c>
      <c r="I227" s="11">
        <f t="shared" si="217"/>
        <v>1741.2</v>
      </c>
      <c r="J227" s="11">
        <f t="shared" si="217"/>
        <v>4016</v>
      </c>
      <c r="K227" s="11">
        <f t="shared" ref="K227:L227" si="218">SUM(K228:K231)</f>
        <v>2011.8</v>
      </c>
      <c r="L227" s="11">
        <f t="shared" si="218"/>
        <v>2516</v>
      </c>
      <c r="M227" s="11">
        <f t="shared" ref="M227:O227" si="219">SUM(M228:M231)</f>
        <v>1792.1</v>
      </c>
      <c r="N227" s="11">
        <f t="shared" si="219"/>
        <v>1844.2</v>
      </c>
      <c r="O227" s="11">
        <f t="shared" si="219"/>
        <v>1839.1</v>
      </c>
    </row>
    <row r="228" spans="1:15" ht="15.6" x14ac:dyDescent="0.3">
      <c r="A228" s="51"/>
      <c r="B228" s="57"/>
      <c r="C228" s="6" t="s">
        <v>1</v>
      </c>
      <c r="D228" s="10">
        <f t="shared" si="21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</row>
    <row r="229" spans="1:15" ht="15.6" x14ac:dyDescent="0.3">
      <c r="A229" s="51"/>
      <c r="B229" s="57"/>
      <c r="C229" s="6" t="s">
        <v>2</v>
      </c>
      <c r="D229" s="10">
        <f t="shared" si="21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</row>
    <row r="230" spans="1:15" ht="15.6" x14ac:dyDescent="0.3">
      <c r="A230" s="51"/>
      <c r="B230" s="57"/>
      <c r="C230" s="6" t="s">
        <v>3</v>
      </c>
      <c r="D230" s="10">
        <f t="shared" si="210"/>
        <v>26673.999999999996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1">
        <f>1500+292.1</f>
        <v>1792.1</v>
      </c>
      <c r="N230" s="11">
        <f>1500+344.2</f>
        <v>1844.2</v>
      </c>
      <c r="O230" s="11">
        <f>1500+339.1</f>
        <v>1839.1</v>
      </c>
    </row>
    <row r="231" spans="1:15" ht="15.6" x14ac:dyDescent="0.3">
      <c r="A231" s="51"/>
      <c r="B231" s="57"/>
      <c r="C231" s="12" t="s">
        <v>4</v>
      </c>
      <c r="D231" s="10">
        <f t="shared" si="21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</row>
    <row r="232" spans="1:15" ht="15.6" x14ac:dyDescent="0.3">
      <c r="A232" s="50" t="s">
        <v>22</v>
      </c>
      <c r="B232" s="58" t="s">
        <v>41</v>
      </c>
      <c r="C232" s="7" t="s">
        <v>16</v>
      </c>
      <c r="D232" s="10">
        <f t="shared" si="210"/>
        <v>13729.499999999996</v>
      </c>
      <c r="E232" s="11">
        <f t="shared" ref="E232:O232" si="220">SUM(E233:E236)</f>
        <v>0</v>
      </c>
      <c r="F232" s="11">
        <f t="shared" si="220"/>
        <v>861.8</v>
      </c>
      <c r="G232" s="11">
        <f t="shared" si="220"/>
        <v>0</v>
      </c>
      <c r="H232" s="11">
        <f t="shared" si="220"/>
        <v>0</v>
      </c>
      <c r="I232" s="11">
        <f t="shared" si="220"/>
        <v>4671.5</v>
      </c>
      <c r="J232" s="11">
        <f t="shared" si="220"/>
        <v>0</v>
      </c>
      <c r="K232" s="11">
        <f>SUM(K233:K236)</f>
        <v>5924.7999999999993</v>
      </c>
      <c r="L232" s="11">
        <f t="shared" si="220"/>
        <v>1092.8</v>
      </c>
      <c r="M232" s="11">
        <f t="shared" si="220"/>
        <v>352.9</v>
      </c>
      <c r="N232" s="11">
        <f t="shared" si="220"/>
        <v>415.9</v>
      </c>
      <c r="O232" s="11">
        <f t="shared" si="220"/>
        <v>409.8</v>
      </c>
    </row>
    <row r="233" spans="1:15" ht="15.6" x14ac:dyDescent="0.3">
      <c r="A233" s="51"/>
      <c r="B233" s="59"/>
      <c r="C233" s="6" t="s">
        <v>1</v>
      </c>
      <c r="D233" s="10">
        <f>SUM(E233:O233)</f>
        <v>0</v>
      </c>
      <c r="E233" s="11">
        <f t="shared" ref="E233:O233" si="221">E238+E243+E248</f>
        <v>0</v>
      </c>
      <c r="F233" s="11">
        <f t="shared" si="221"/>
        <v>0</v>
      </c>
      <c r="G233" s="11">
        <f t="shared" si="221"/>
        <v>0</v>
      </c>
      <c r="H233" s="11">
        <f t="shared" si="221"/>
        <v>0</v>
      </c>
      <c r="I233" s="11">
        <f t="shared" si="221"/>
        <v>0</v>
      </c>
      <c r="J233" s="11">
        <f t="shared" si="221"/>
        <v>0</v>
      </c>
      <c r="K233" s="11">
        <f t="shared" si="221"/>
        <v>0</v>
      </c>
      <c r="L233" s="11">
        <f t="shared" si="221"/>
        <v>0</v>
      </c>
      <c r="M233" s="11">
        <f t="shared" si="221"/>
        <v>0</v>
      </c>
      <c r="N233" s="11">
        <f t="shared" si="221"/>
        <v>0</v>
      </c>
      <c r="O233" s="11">
        <f t="shared" si="221"/>
        <v>0</v>
      </c>
    </row>
    <row r="234" spans="1:15" ht="15.6" x14ac:dyDescent="0.3">
      <c r="A234" s="51"/>
      <c r="B234" s="59"/>
      <c r="C234" s="6" t="s">
        <v>2</v>
      </c>
      <c r="D234" s="10">
        <f t="shared" si="210"/>
        <v>0</v>
      </c>
      <c r="E234" s="11">
        <f t="shared" ref="E234:O234" si="222">E239+E244+E249</f>
        <v>0</v>
      </c>
      <c r="F234" s="11">
        <f t="shared" si="222"/>
        <v>0</v>
      </c>
      <c r="G234" s="11">
        <f t="shared" si="222"/>
        <v>0</v>
      </c>
      <c r="H234" s="11">
        <f t="shared" si="222"/>
        <v>0</v>
      </c>
      <c r="I234" s="11">
        <f t="shared" si="222"/>
        <v>0</v>
      </c>
      <c r="J234" s="11">
        <f t="shared" si="222"/>
        <v>0</v>
      </c>
      <c r="K234" s="11">
        <f t="shared" si="222"/>
        <v>0</v>
      </c>
      <c r="L234" s="11">
        <f t="shared" si="222"/>
        <v>0</v>
      </c>
      <c r="M234" s="11">
        <f t="shared" si="222"/>
        <v>0</v>
      </c>
      <c r="N234" s="11">
        <f t="shared" si="222"/>
        <v>0</v>
      </c>
      <c r="O234" s="11">
        <f t="shared" si="222"/>
        <v>0</v>
      </c>
    </row>
    <row r="235" spans="1:15" ht="15.6" x14ac:dyDescent="0.3">
      <c r="A235" s="51"/>
      <c r="B235" s="59"/>
      <c r="C235" s="6" t="s">
        <v>3</v>
      </c>
      <c r="D235" s="10">
        <f t="shared" si="210"/>
        <v>13729.499999999996</v>
      </c>
      <c r="E235" s="11">
        <f t="shared" ref="E235:O235" si="223">E240+E245+E250</f>
        <v>0</v>
      </c>
      <c r="F235" s="11">
        <f t="shared" si="223"/>
        <v>861.8</v>
      </c>
      <c r="G235" s="11">
        <f t="shared" si="223"/>
        <v>0</v>
      </c>
      <c r="H235" s="11">
        <f t="shared" si="223"/>
        <v>0</v>
      </c>
      <c r="I235" s="11">
        <f t="shared" si="223"/>
        <v>4671.5</v>
      </c>
      <c r="J235" s="11">
        <f t="shared" si="223"/>
        <v>0</v>
      </c>
      <c r="K235" s="11">
        <f t="shared" si="223"/>
        <v>5924.7999999999993</v>
      </c>
      <c r="L235" s="11">
        <f t="shared" si="223"/>
        <v>1092.8</v>
      </c>
      <c r="M235" s="11">
        <f t="shared" si="223"/>
        <v>352.9</v>
      </c>
      <c r="N235" s="11">
        <f t="shared" si="223"/>
        <v>415.9</v>
      </c>
      <c r="O235" s="11">
        <f t="shared" si="223"/>
        <v>409.8</v>
      </c>
    </row>
    <row r="236" spans="1:15" ht="15.6" x14ac:dyDescent="0.3">
      <c r="A236" s="52"/>
      <c r="B236" s="60"/>
      <c r="C236" s="12" t="s">
        <v>4</v>
      </c>
      <c r="D236" s="10">
        <f t="shared" si="210"/>
        <v>0</v>
      </c>
      <c r="E236" s="11">
        <f t="shared" ref="E236:O236" si="224">E241+E246+E251</f>
        <v>0</v>
      </c>
      <c r="F236" s="11">
        <f t="shared" si="224"/>
        <v>0</v>
      </c>
      <c r="G236" s="11">
        <f t="shared" si="224"/>
        <v>0</v>
      </c>
      <c r="H236" s="11">
        <f t="shared" si="224"/>
        <v>0</v>
      </c>
      <c r="I236" s="11">
        <f t="shared" si="224"/>
        <v>0</v>
      </c>
      <c r="J236" s="11">
        <f t="shared" si="224"/>
        <v>0</v>
      </c>
      <c r="K236" s="11">
        <f t="shared" si="224"/>
        <v>0</v>
      </c>
      <c r="L236" s="11">
        <f t="shared" si="224"/>
        <v>0</v>
      </c>
      <c r="M236" s="11">
        <f t="shared" si="224"/>
        <v>0</v>
      </c>
      <c r="N236" s="11">
        <f t="shared" si="224"/>
        <v>0</v>
      </c>
      <c r="O236" s="11">
        <f t="shared" si="224"/>
        <v>0</v>
      </c>
    </row>
    <row r="237" spans="1:15" ht="15.6" x14ac:dyDescent="0.3">
      <c r="A237" s="50" t="s">
        <v>53</v>
      </c>
      <c r="B237" s="53" t="s">
        <v>45</v>
      </c>
      <c r="C237" s="17" t="s">
        <v>16</v>
      </c>
      <c r="D237" s="10">
        <f t="shared" si="210"/>
        <v>861.8</v>
      </c>
      <c r="E237" s="11">
        <f t="shared" ref="E237:I237" si="225">SUM(E238:E241)</f>
        <v>0</v>
      </c>
      <c r="F237" s="11">
        <f t="shared" si="225"/>
        <v>861.8</v>
      </c>
      <c r="G237" s="11">
        <f t="shared" si="225"/>
        <v>0</v>
      </c>
      <c r="H237" s="11">
        <f t="shared" si="225"/>
        <v>0</v>
      </c>
      <c r="I237" s="11">
        <f t="shared" si="225"/>
        <v>0</v>
      </c>
      <c r="J237" s="11">
        <f t="shared" ref="J237:K237" si="226">SUM(J238:J241)</f>
        <v>0</v>
      </c>
      <c r="K237" s="11">
        <f t="shared" si="226"/>
        <v>0</v>
      </c>
      <c r="L237" s="11">
        <f t="shared" ref="L237:O237" si="227">SUM(L238:L241)</f>
        <v>0</v>
      </c>
      <c r="M237" s="11">
        <f t="shared" si="227"/>
        <v>0</v>
      </c>
      <c r="N237" s="11">
        <f t="shared" si="227"/>
        <v>0</v>
      </c>
      <c r="O237" s="11">
        <f t="shared" si="227"/>
        <v>0</v>
      </c>
    </row>
    <row r="238" spans="1:15" ht="15.6" x14ac:dyDescent="0.3">
      <c r="A238" s="51"/>
      <c r="B238" s="54"/>
      <c r="C238" s="12" t="s">
        <v>1</v>
      </c>
      <c r="D238" s="10">
        <f t="shared" si="21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</row>
    <row r="239" spans="1:15" ht="15.6" x14ac:dyDescent="0.3">
      <c r="A239" s="51"/>
      <c r="B239" s="54"/>
      <c r="C239" s="12" t="s">
        <v>2</v>
      </c>
      <c r="D239" s="10">
        <f t="shared" si="21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</row>
    <row r="240" spans="1:15" ht="15.6" x14ac:dyDescent="0.3">
      <c r="A240" s="51"/>
      <c r="B240" s="54"/>
      <c r="C240" s="12" t="s">
        <v>3</v>
      </c>
      <c r="D240" s="10">
        <f t="shared" si="21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</row>
    <row r="241" spans="1:18" ht="15.6" x14ac:dyDescent="0.3">
      <c r="A241" s="52"/>
      <c r="B241" s="55"/>
      <c r="C241" s="12" t="s">
        <v>4</v>
      </c>
      <c r="D241" s="10">
        <f t="shared" si="21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8" ht="15.6" x14ac:dyDescent="0.3">
      <c r="A242" s="45" t="s">
        <v>44</v>
      </c>
      <c r="B242" s="46" t="s">
        <v>55</v>
      </c>
      <c r="C242" s="17" t="s">
        <v>16</v>
      </c>
      <c r="D242" s="10">
        <f t="shared" si="210"/>
        <v>10269.9</v>
      </c>
      <c r="E242" s="11">
        <f t="shared" ref="E242:K242" si="228">SUM(E243:E246)</f>
        <v>0</v>
      </c>
      <c r="F242" s="11">
        <f t="shared" si="228"/>
        <v>0</v>
      </c>
      <c r="G242" s="11">
        <f t="shared" si="228"/>
        <v>0</v>
      </c>
      <c r="H242" s="11">
        <f t="shared" si="228"/>
        <v>0</v>
      </c>
      <c r="I242" s="11">
        <f t="shared" si="228"/>
        <v>4671.5</v>
      </c>
      <c r="J242" s="11">
        <f t="shared" si="228"/>
        <v>0</v>
      </c>
      <c r="K242" s="11">
        <f t="shared" si="228"/>
        <v>5598.4</v>
      </c>
      <c r="L242" s="11">
        <f t="shared" ref="L242:O242" si="229">SUM(L243:L246)</f>
        <v>0</v>
      </c>
      <c r="M242" s="11">
        <f t="shared" si="229"/>
        <v>0</v>
      </c>
      <c r="N242" s="11">
        <f t="shared" si="229"/>
        <v>0</v>
      </c>
      <c r="O242" s="11">
        <f t="shared" si="229"/>
        <v>0</v>
      </c>
    </row>
    <row r="243" spans="1:18" ht="15.6" x14ac:dyDescent="0.3">
      <c r="A243" s="45"/>
      <c r="B243" s="46"/>
      <c r="C243" s="12" t="s">
        <v>1</v>
      </c>
      <c r="D243" s="10">
        <f t="shared" si="210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</row>
    <row r="244" spans="1:18" ht="15.6" x14ac:dyDescent="0.3">
      <c r="A244" s="45"/>
      <c r="B244" s="46"/>
      <c r="C244" s="12" t="s">
        <v>2</v>
      </c>
      <c r="D244" s="10">
        <f t="shared" si="21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</row>
    <row r="245" spans="1:18" ht="15.6" x14ac:dyDescent="0.3">
      <c r="A245" s="45"/>
      <c r="B245" s="46"/>
      <c r="C245" s="12" t="s">
        <v>3</v>
      </c>
      <c r="D245" s="10">
        <f t="shared" si="210"/>
        <v>10269.9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9">
        <v>0</v>
      </c>
      <c r="N245" s="9">
        <v>0</v>
      </c>
      <c r="O245" s="9">
        <v>0</v>
      </c>
    </row>
    <row r="246" spans="1:18" ht="15.6" x14ac:dyDescent="0.3">
      <c r="A246" s="45"/>
      <c r="B246" s="46"/>
      <c r="C246" s="12" t="s">
        <v>4</v>
      </c>
      <c r="D246" s="10">
        <f t="shared" si="21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</row>
    <row r="247" spans="1:18" ht="15.6" x14ac:dyDescent="0.3">
      <c r="A247" s="45" t="s">
        <v>92</v>
      </c>
      <c r="B247" s="46" t="s">
        <v>94</v>
      </c>
      <c r="C247" s="17" t="s">
        <v>16</v>
      </c>
      <c r="D247" s="10">
        <f t="shared" ref="D247:D251" si="230">SUM(E247:O247)</f>
        <v>2597.8000000000002</v>
      </c>
      <c r="E247" s="11">
        <f t="shared" ref="E247:O247" si="231">SUM(E248:E251)</f>
        <v>0</v>
      </c>
      <c r="F247" s="11">
        <f t="shared" si="231"/>
        <v>0</v>
      </c>
      <c r="G247" s="11">
        <f t="shared" si="231"/>
        <v>0</v>
      </c>
      <c r="H247" s="11">
        <f t="shared" si="231"/>
        <v>0</v>
      </c>
      <c r="I247" s="11">
        <f t="shared" si="231"/>
        <v>0</v>
      </c>
      <c r="J247" s="11">
        <f t="shared" si="231"/>
        <v>0</v>
      </c>
      <c r="K247" s="11">
        <f t="shared" si="231"/>
        <v>326.39999999999998</v>
      </c>
      <c r="L247" s="11">
        <f t="shared" si="231"/>
        <v>1092.8</v>
      </c>
      <c r="M247" s="11">
        <f t="shared" si="231"/>
        <v>352.9</v>
      </c>
      <c r="N247" s="11">
        <f t="shared" si="231"/>
        <v>415.9</v>
      </c>
      <c r="O247" s="11">
        <f t="shared" si="231"/>
        <v>409.8</v>
      </c>
    </row>
    <row r="248" spans="1:18" ht="15.6" x14ac:dyDescent="0.3">
      <c r="A248" s="45"/>
      <c r="B248" s="46"/>
      <c r="C248" s="12" t="s">
        <v>1</v>
      </c>
      <c r="D248" s="10">
        <f t="shared" si="23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</row>
    <row r="249" spans="1:18" ht="15.6" x14ac:dyDescent="0.3">
      <c r="A249" s="45"/>
      <c r="B249" s="46"/>
      <c r="C249" s="12" t="s">
        <v>2</v>
      </c>
      <c r="D249" s="10">
        <f t="shared" si="23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</row>
    <row r="250" spans="1:18" ht="15.6" x14ac:dyDescent="0.3">
      <c r="A250" s="45"/>
      <c r="B250" s="46"/>
      <c r="C250" s="12" t="s">
        <v>3</v>
      </c>
      <c r="D250" s="10">
        <f t="shared" si="230"/>
        <v>2597.8000000000002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9">
        <v>352.9</v>
      </c>
      <c r="N250" s="9">
        <v>415.9</v>
      </c>
      <c r="O250" s="9">
        <v>409.8</v>
      </c>
    </row>
    <row r="251" spans="1:18" ht="15.6" x14ac:dyDescent="0.3">
      <c r="A251" s="45"/>
      <c r="B251" s="46"/>
      <c r="C251" s="12" t="s">
        <v>4</v>
      </c>
      <c r="D251" s="10">
        <f t="shared" si="23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</row>
    <row r="252" spans="1:18" ht="64.5" customHeight="1" x14ac:dyDescent="0.3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39"/>
      <c r="Q252" s="39"/>
      <c r="R252" s="39"/>
    </row>
    <row r="254" spans="1:18" x14ac:dyDescent="0.3">
      <c r="F254"/>
      <c r="G254"/>
      <c r="H254"/>
      <c r="I254"/>
      <c r="J254"/>
      <c r="K254"/>
    </row>
    <row r="255" spans="1:18" x14ac:dyDescent="0.3">
      <c r="E255" s="30"/>
      <c r="F255" s="30"/>
      <c r="G255" s="30"/>
      <c r="H255" s="30"/>
      <c r="I255" s="30"/>
      <c r="J255" s="30"/>
      <c r="K255" s="30"/>
      <c r="L255" s="40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Кудрявцева Оксана Борисовна</cp:lastModifiedBy>
  <cp:lastPrinted>2023-01-27T03:49:34Z</cp:lastPrinted>
  <dcterms:created xsi:type="dcterms:W3CDTF">2014-10-13T02:19:21Z</dcterms:created>
  <dcterms:modified xsi:type="dcterms:W3CDTF">2023-03-07T01:42:18Z</dcterms:modified>
</cp:coreProperties>
</file>