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5840" activeTab="2"/>
  </bookViews>
  <sheets>
    <sheet name="доходы" sheetId="2" r:id="rId1"/>
    <sheet name="расходы" sheetId="1" r:id="rId2"/>
    <sheet name="источники" sheetId="3" r:id="rId3"/>
  </sheets>
  <definedNames>
    <definedName name="_xlnm.Print_Titles" localSheetId="1">расходы!$4:$4</definedName>
    <definedName name="_xlnm.Print_Area" localSheetId="2">источники!$A$1:$D$8</definedName>
    <definedName name="_xlnm.Print_Area" localSheetId="1">расходы!$A$1:$D$53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0" i="2" l="1"/>
  <c r="E69" i="2"/>
  <c r="E68" i="2"/>
  <c r="E67" i="2"/>
  <c r="E66" i="2"/>
  <c r="D65" i="2"/>
  <c r="C65" i="2"/>
  <c r="C64" i="2" s="1"/>
  <c r="E63" i="2"/>
  <c r="E62" i="2"/>
  <c r="E61" i="2"/>
  <c r="E60" i="2"/>
  <c r="D59" i="2"/>
  <c r="C59" i="2"/>
  <c r="E58" i="2"/>
  <c r="E57" i="2"/>
  <c r="E56" i="2"/>
  <c r="E55" i="2"/>
  <c r="E54" i="2"/>
  <c r="E53" i="2"/>
  <c r="E52" i="2"/>
  <c r="D51" i="2"/>
  <c r="C51" i="2"/>
  <c r="E50" i="2"/>
  <c r="E49" i="2"/>
  <c r="D48" i="2"/>
  <c r="C48" i="2"/>
  <c r="E47" i="2"/>
  <c r="E46" i="2"/>
  <c r="E45" i="2"/>
  <c r="E44" i="2"/>
  <c r="D43" i="2"/>
  <c r="C43" i="2"/>
  <c r="E42" i="2"/>
  <c r="E41" i="2"/>
  <c r="E40" i="2"/>
  <c r="E39" i="2"/>
  <c r="E38" i="2"/>
  <c r="E37" i="2"/>
  <c r="E36" i="2"/>
  <c r="E35" i="2"/>
  <c r="E34" i="2"/>
  <c r="D33" i="2"/>
  <c r="C33" i="2"/>
  <c r="E32" i="2"/>
  <c r="E31" i="2"/>
  <c r="D30" i="2"/>
  <c r="C30" i="2"/>
  <c r="E29" i="2"/>
  <c r="E28" i="2"/>
  <c r="D27" i="2"/>
  <c r="C27" i="2"/>
  <c r="C25" i="2" s="1"/>
  <c r="E26" i="2"/>
  <c r="E24" i="2"/>
  <c r="E23" i="2"/>
  <c r="E22" i="2"/>
  <c r="E21" i="2"/>
  <c r="D20" i="2"/>
  <c r="C20" i="2"/>
  <c r="E19" i="2"/>
  <c r="E18" i="2"/>
  <c r="E17" i="2"/>
  <c r="E16" i="2"/>
  <c r="D15" i="2"/>
  <c r="C15" i="2"/>
  <c r="E14" i="2"/>
  <c r="E59" i="2" l="1"/>
  <c r="E43" i="2"/>
  <c r="E27" i="2"/>
  <c r="D25" i="2"/>
  <c r="E25" i="2" s="1"/>
  <c r="E30" i="2"/>
  <c r="E20" i="2"/>
  <c r="E48" i="2"/>
  <c r="E51" i="2"/>
  <c r="E65" i="2"/>
  <c r="E33" i="2"/>
  <c r="C13" i="2"/>
  <c r="E15" i="2"/>
  <c r="D64" i="2"/>
  <c r="E64" i="2" s="1"/>
  <c r="D4" i="1"/>
  <c r="D13" i="2" l="1"/>
  <c r="C12" i="2"/>
  <c r="E13" i="2" l="1"/>
  <c r="D12" i="2"/>
  <c r="D4" i="3"/>
  <c r="D50" i="1"/>
  <c r="D43" i="1"/>
  <c r="C43" i="1"/>
  <c r="D28" i="1"/>
  <c r="C28" i="1"/>
  <c r="E12" i="2" l="1"/>
  <c r="C50" i="1"/>
  <c r="D47" i="1"/>
  <c r="C47" i="1"/>
  <c r="D39" i="1"/>
  <c r="C39" i="1"/>
  <c r="D36" i="1"/>
  <c r="C36" i="1"/>
  <c r="D30" i="1"/>
  <c r="C30" i="1"/>
  <c r="C64" i="1" s="1"/>
  <c r="D23" i="1"/>
  <c r="C23" i="1"/>
  <c r="D17" i="1"/>
  <c r="C17" i="1"/>
  <c r="D15" i="1"/>
  <c r="C15" i="1"/>
  <c r="D13" i="1"/>
  <c r="C13" i="1"/>
  <c r="C4" i="1"/>
  <c r="D64" i="1" l="1"/>
  <c r="D56" i="1"/>
  <c r="C56" i="1"/>
  <c r="D59" i="1"/>
  <c r="C59" i="1"/>
  <c r="C52" i="1"/>
  <c r="C53" i="1" s="1"/>
  <c r="D52" i="1"/>
  <c r="D53" i="1" s="1"/>
  <c r="C4" i="3" l="1"/>
</calcChain>
</file>

<file path=xl/sharedStrings.xml><?xml version="1.0" encoding="utf-8"?>
<sst xmlns="http://schemas.openxmlformats.org/spreadsheetml/2006/main" count="259" uniqueCount="251">
  <si>
    <t>II. РАСХОДЫ</t>
  </si>
  <si>
    <t>Наименование показателя</t>
  </si>
  <si>
    <t>Процент исполнения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</si>
  <si>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</si>
  <si>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</si>
  <si>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</si>
  <si>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</si>
  <si>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</si>
  <si>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</si>
  <si>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0104     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</si>
  <si>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</si>
  <si>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</si>
  <si>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</si>
  <si>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</si>
  <si>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</si>
  <si>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</si>
  <si>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 xml:space="preserve"> 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</si>
  <si>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</si>
  <si>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</si>
  <si>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</si>
  <si>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</si>
  <si>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</si>
  <si>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</si>
  <si>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0204</t>
  </si>
  <si>
    <t>Мобилизационная подготовка экономики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</si>
  <si>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</si>
  <si>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</si>
  <si>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</si>
  <si>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</si>
  <si>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0405</t>
  </si>
  <si>
    <t>Сельское хозяйство и рыболовство</t>
  </si>
  <si>
    <t>0406</t>
  </si>
  <si>
    <t>Водное хозяйство</t>
  </si>
  <si>
    <t>0408</t>
  </si>
  <si>
    <t>Транспорт</t>
  </si>
  <si>
    <t>0409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</si>
  <si>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</si>
  <si>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</si>
  <si>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</si>
  <si>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</si>
  <si>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</si>
  <si>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</si>
  <si>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</si>
  <si>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</si>
  <si>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</si>
  <si>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</si>
  <si>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</si>
  <si>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 xml:space="preserve">Другие вопросы  в области жилищно-коммунального хозяйства 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</si>
  <si>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</si>
  <si>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</si>
  <si>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</si>
  <si>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</si>
  <si>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</si>
  <si>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</si>
  <si>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0703</t>
  </si>
  <si>
    <t>Дополнительное образование детей</t>
  </si>
  <si>
    <t>0707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</si>
  <si>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</si>
  <si>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</si>
  <si>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</si>
  <si>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</si>
  <si>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</si>
  <si>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 xml:space="preserve">Культура </t>
  </si>
  <si>
    <t>0804</t>
  </si>
  <si>
    <t>Другие вопросы 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</si>
  <si>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</si>
  <si>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</si>
  <si>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</si>
  <si>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</si>
  <si>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</si>
  <si>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</si>
  <si>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</si>
  <si>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 и детства</t>
  </si>
  <si>
    <t>1100</t>
  </si>
  <si>
    <t>Физическая культура и спорт</t>
  </si>
  <si>
    <t>1101</t>
  </si>
  <si>
    <t xml:space="preserve">Физическая культура </t>
  </si>
  <si>
    <t>1102</t>
  </si>
  <si>
    <t>Массовый спорт</t>
  </si>
  <si>
    <t>1200</t>
  </si>
  <si>
    <t>Средства массовой информации</t>
  </si>
  <si>
    <t>1201</t>
  </si>
  <si>
    <t>Телевидение и радиовещание</t>
  </si>
  <si>
    <t>1300</t>
  </si>
  <si>
    <t>1301</t>
  </si>
  <si>
    <t>9800</t>
  </si>
  <si>
    <t>ВСЕГО РАСХОДОВ</t>
  </si>
  <si>
    <t>7980</t>
  </si>
  <si>
    <t>ПРОФИЦИТ БЮДЖЕТА (со знаком "плюс")                                              ДЕФИЦИТ БЮДЖЕТА (со знаком "минус")</t>
  </si>
  <si>
    <t>I. ДОХОДЫ</t>
  </si>
  <si>
    <t>Код бюджетной классификации РФ</t>
  </si>
  <si>
    <t>1 00 00000 00 0000 000</t>
  </si>
  <si>
    <t>1 03 00000 00 0000 000</t>
  </si>
  <si>
    <t>НАЛОГИ НА ТОВАРЫ (РАБОТЫ, УСЛУГИ), РЕАЛИЗУЕМЫЕ НА ТЕРРИТОРИИ РФ</t>
  </si>
  <si>
    <t>1 05 00000 00 0000 000</t>
  </si>
  <si>
    <t>НАЛОГИ НА СОВОКУПНЫЙ ДОХОД</t>
  </si>
  <si>
    <t>1 06 00000 00 0000 000</t>
  </si>
  <si>
    <t>НАЛОГИ НА ИМУЩЕСТВО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</si>
  <si>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</si>
  <si>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</si>
  <si>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</si>
  <si>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</si>
  <si>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</si>
  <si>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</si>
  <si>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1 13 00000 00 0000 000</t>
  </si>
  <si>
    <t>ДОХОДЫ ОТ ОКАЗАНИЯ ПЛАТНЫХ УСЛУГ (РАБОТ) И КОМПЕНСАЦИИ ЗАТРАТ ГОСУДАРСТВА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</si>
  <si>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</si>
  <si>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</si>
  <si>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</si>
  <si>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</si>
  <si>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</si>
  <si>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>БЕЗВОЗМЕЗДНЫЕ ПОСТУПЛЕНИЯ</t>
  </si>
  <si>
    <t>2 02 00000 00 0000 000</t>
  </si>
  <si>
    <t>Субсидии бюджетам бюджетной системы Российской Федерации  (межбюджетные субсидии)</t>
  </si>
  <si>
    <t>Субвенции бюджетам бюджетной системы Российской Федерации</t>
  </si>
  <si>
    <t>2 19 00000 00 0000 000</t>
  </si>
  <si>
    <t>III.   ИСТОЧНИКИ ФИНАНСИРОВАНИЯ ДЕФИЦИТОВ БЮДЖЕТОВ</t>
  </si>
  <si>
    <t>Код источника по бюджетной классификации</t>
  </si>
  <si>
    <t>000 01 00 00 00 00 0000 000</t>
  </si>
  <si>
    <t xml:space="preserve">ИСТОЧНИКИ ВНУТРЕННЕГО ФИНАНСИРОВАНИЯ ДЕФИЦИТОВ БЮДЖЕТОВ </t>
  </si>
  <si>
    <t>000 01 02 00 00 00 0000 000</t>
  </si>
  <si>
    <t>Кредиты кредитных организаций в валюте  Российской Федерации</t>
  </si>
  <si>
    <t>000 01 03 00 00 00 0000 000</t>
  </si>
  <si>
    <t>000 01 05 00 00 00 0000 000</t>
  </si>
  <si>
    <t>Изменение остатков средств на счетах по учету средств бюджета</t>
  </si>
  <si>
    <t>Приложение</t>
  </si>
  <si>
    <t>администрации</t>
  </si>
  <si>
    <t>города Благовещенска</t>
  </si>
  <si>
    <t>Доходы от уплаты акцизов на дизельное топливо,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</si>
  <si>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</si>
  <si>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</si>
  <si>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РФ и местными бюджетами с учетом установленных дифференцированных нормативов отчислений в местные бюджеты</t>
  </si>
  <si>
    <t>1 05 01000 00 0000 110</t>
  </si>
  <si>
    <t>Налог, взимаемый в связи с применением упрощенной системы налогообложения</t>
  </si>
  <si>
    <t>1 05 02000 02 0000 110</t>
  </si>
  <si>
    <t>Единый налог на вмененный доход для отдельных видов деятельности</t>
  </si>
  <si>
    <t>1 05 03000 01 0000 110</t>
  </si>
  <si>
    <t>1 05 04000 02 0000 110</t>
  </si>
  <si>
    <t>Налог, взимаемый в связи с применением патентной системы налогообложения</t>
  </si>
  <si>
    <t>1 06 01000 00 0000 110</t>
  </si>
  <si>
    <t>Налог на имущество физических лиц</t>
  </si>
  <si>
    <t>1 06 06000 00 0000 110</t>
  </si>
  <si>
    <t>Земельный налог</t>
  </si>
  <si>
    <t>1 08 07150 01 0000 110</t>
  </si>
  <si>
    <t>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</si>
  <si>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</si>
  <si>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1 11 05024 04 0000 120</t>
  </si>
  <si>
    <t>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</si>
  <si>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</si>
  <si>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1 11 05074 04 0000 120</t>
  </si>
  <si>
    <t>1 11 05324 04 0000 120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</si>
  <si>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</si>
  <si>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1 11 09034 04 0000 120</t>
  </si>
  <si>
    <t>Доходы от эксплуатации и использования имущества автомобильных дорог, находящихся в собственности  городских округов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</si>
  <si>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</si>
  <si>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</si>
  <si>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</si>
  <si>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</si>
  <si>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</si>
  <si>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</si>
  <si>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1 12 01041 01 0000 120</t>
  </si>
  <si>
    <t>1 13 01994 04 0000 130</t>
  </si>
  <si>
    <t>Прочие доходы от оказания платных услуг (работ) получателями средств бюджетов городских округов</t>
  </si>
  <si>
    <t>1 13 02994 04 0000 130</t>
  </si>
  <si>
    <t>Прочие доходы от компенсации затрат бюджетов городских округов</t>
  </si>
  <si>
    <t>1 14 01040 04 0000 410</t>
  </si>
  <si>
    <t>Доходы от продажи квартир, находящихся в собственности городских округов</t>
  </si>
  <si>
    <t>1 14 06012 04 0000 430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</si>
  <si>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</si>
  <si>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1 14 06024 04 0000 430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</si>
  <si>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</si>
  <si>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</si>
  <si>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1 14 06324 04 0000 430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</si>
  <si>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городских округов</t>
  </si>
  <si>
    <t>2 02 20000 00 0000 150</t>
  </si>
  <si>
    <t>2 02 40000 00 0000 150</t>
  </si>
  <si>
    <t>Иные межбюджетные трансферты</t>
  </si>
  <si>
    <t>УТВЕРЖДЕН</t>
  </si>
  <si>
    <t>постановлением</t>
  </si>
  <si>
    <t>1 11 07014 04 0000 120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</si>
  <si>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</si>
  <si>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1 12 01042 01 0000 120</t>
  </si>
  <si>
    <t>Плата за размещение твёрдых коммунальных отходов</t>
  </si>
  <si>
    <t>Всего доходов</t>
  </si>
  <si>
    <t>НАЛОГОВЫЕ И НЕНАЛОГОВЫЕ ДОХОДЫ</t>
  </si>
  <si>
    <t>1 03 02230 01 0000 110</t>
  </si>
  <si>
    <t>1 03 02240 01 0000 110</t>
  </si>
  <si>
    <t>1 03 02250 01 0000 110</t>
  </si>
  <si>
    <t>1 03 02260 01 0000 110</t>
  </si>
  <si>
    <t xml:space="preserve">Единый сельскохозяйственный налог </t>
  </si>
  <si>
    <t>1 06 06032 04 0000 110</t>
  </si>
  <si>
    <t>Земельный налог с организаций</t>
  </si>
  <si>
    <t>1 06 06042 04 0000 110</t>
  </si>
  <si>
    <t>Земельный налог с физических лиц</t>
  </si>
  <si>
    <t>1 08 03000 01 0000 110</t>
  </si>
  <si>
    <t xml:space="preserve">Государственная пошлина по делам, рассматриваемым в судах общей юрисдикции, мировыми судьями </t>
  </si>
  <si>
    <t xml:space="preserve">Государственная пошлина за выдачу разрешения на установку рекламной конструкции </t>
  </si>
  <si>
    <t>Доходы, получаемые в виде арендной платы, а также средства от продажи права 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</si>
  <si>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</si>
  <si>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</si>
  <si>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Плата за размещение отходов производства </t>
  </si>
  <si>
    <t>1 14 06312 04 0000 430</t>
  </si>
  <si>
    <t>1 17 05040 04 0000 180</t>
  </si>
  <si>
    <t>Прочие неналоговые доходы бюджетов городских округов</t>
  </si>
  <si>
    <t>1 17 01040 04 0000 180</t>
  </si>
  <si>
    <t>Невыясненные поступления, зачисляемые в бюджеты городских округов</t>
  </si>
  <si>
    <t>БЕЗВОЗМЕЗДНЫЕ ПОСТУПЛЕНИЯ ОТ ДРУГИХ БЮДЖЕТОВ БЮДЖЕТНОЙ СИСТЕМЫ РОССИЙСКОЙ ФЕДЕРАЦИИ</t>
  </si>
  <si>
    <t>2 02 30000 00 0000 150</t>
  </si>
  <si>
    <t>Прочие безвозмездные поступления в бюджеты городских округов</t>
  </si>
  <si>
    <t>0310</t>
  </si>
  <si>
    <t>Дорожное хозяйство (дорожные фонды)</t>
  </si>
  <si>
    <t>Обслуживание  государственного (муниципального) долга</t>
  </si>
  <si>
    <t>Обслуживание государственного (муниципального) внутреннего долга</t>
  </si>
  <si>
    <t>1 11 05312 04 0000 120</t>
  </si>
  <si>
    <t>1 17 16000 04 0000 180</t>
  </si>
  <si>
    <t>Прочие неналоговые доходы бюджетов городских округов в части невыясненных поступлений, по которым не осуществлен возврат (уточнение) не позднее трех лет со дня их зачисления на единый счет бюджета городского округа</t>
  </si>
  <si>
    <t>Х</t>
  </si>
  <si>
    <t>тыс.рублей</t>
  </si>
  <si>
    <t>1 01 00000 00 0000 000</t>
  </si>
  <si>
    <t>1 17 00000 00 0000 000</t>
  </si>
  <si>
    <t>2 07 00000 00 0000 000</t>
  </si>
  <si>
    <t>2 18 00000 00 0000 150</t>
  </si>
  <si>
    <t>НАЛОГ НА ДОХОДЫ ФИЗИЧЕСКИХ ЛИЦ</t>
  </si>
  <si>
    <t>Защита населения и территории от чрезвычайных ситуаций природного и техногенного характера, пожарная безопасность</t>
  </si>
  <si>
    <t>ПРОЧИЕ НЕНАЛОГОВЫЕ ДОХОДЫ</t>
  </si>
  <si>
    <t>Дотации бюджетам бюджетной системы Российской Федерации</t>
  </si>
  <si>
    <t>2 02 10000 00 0000 000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</si>
  <si>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</si>
  <si>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</si>
  <si>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 xml:space="preserve">Молодежная политика </t>
  </si>
  <si>
    <t>Код расхода по бюджетной классифика-ции</t>
  </si>
  <si>
    <t>1202</t>
  </si>
  <si>
    <t>Периодическая печать и издательства</t>
  </si>
  <si>
    <t>План 2023 года</t>
  </si>
  <si>
    <t>0600</t>
  </si>
  <si>
    <t>Охрана окружающей среды</t>
  </si>
  <si>
    <t>0605</t>
  </si>
  <si>
    <t>Другие вопросы в области охраны окружающей среды</t>
  </si>
  <si>
    <t>1103</t>
  </si>
  <si>
    <t>Спорт высших достижений</t>
  </si>
  <si>
    <t>Иные источники внутреннего финансирования дефицитов бюджетов</t>
  </si>
  <si>
    <t>Бюджетные кредиты из других бюджетов бюджетной системы Российской Федерации</t>
  </si>
  <si>
    <t xml:space="preserve">Исполнено на 01.10.2023 </t>
  </si>
  <si>
    <t>Исполнено на 01.10.2023</t>
  </si>
  <si>
    <t>ОТЧЕТ ОБ ИСПОЛНЕНИИ ГОРОДСКОГО БЮДЖЕТА ЗА 9 месяцев  2023 ГОДА</t>
  </si>
  <si>
    <t>1 14 02043 04 0000 410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</si>
  <si>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</si>
  <si>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117 15020 04 0000 150</t>
  </si>
  <si>
    <t>Инициативные платежи, зачисляемые в бюджеты городских округов</t>
  </si>
  <si>
    <t>№</t>
  </si>
  <si>
    <t xml:space="preserve">от 30.11.2023 № 6346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</si>
</sst>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30" x14ac:knownFonts="1">
    <font>
      <sz val="11"/>
      <color theme="1"/>
      <name val="Times New Roman"/>
      <family val="2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8"/>
      <color rgb="FF000000"/>
      <name val="Arial"/>
      <family val="2"/>
      <charset val="204"/>
    </font>
    <font>
      <sz val="8"/>
      <color rgb="FF000000"/>
      <name val="Arial Cyr"/>
    </font>
    <font>
      <b/>
      <sz val="8"/>
      <color rgb="FF000000"/>
      <name val="Arial Cyr"/>
    </font>
    <font>
      <b/>
      <i/>
      <sz val="8"/>
      <color rgb="FF000000"/>
      <name val="Arial CYR"/>
    </font>
    <font>
      <sz val="8"/>
      <color rgb="FF000000"/>
      <name val="Arial"/>
      <family val="2"/>
      <charset val="204"/>
    </font>
    <font>
      <b/>
      <sz val="11"/>
      <name val="Arial Cyr"/>
      <charset val="204"/>
    </font>
    <font>
      <sz val="7.5"/>
      <name val="Arial Cyr"/>
      <charset val="204"/>
    </font>
    <font>
      <sz val="7.5"/>
      <name val="Times New Roman"/>
      <family val="1"/>
      <charset val="204"/>
    </font>
    <font>
      <b/>
      <sz val="7.5"/>
      <color indexed="8"/>
      <name val="Arial"/>
      <family val="2"/>
      <charset val="204"/>
    </font>
    <font>
      <sz val="12"/>
      <color theme="1"/>
      <name val="Times New Roman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.5"/>
      <name val="Times New Roman"/>
      <family val="1"/>
      <charset val="204"/>
    </font>
    <font>
      <sz val="8.5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4" fontId="8" fillId="0" borderId="2">
      <alignment horizontal="right"/>
    </xf>
    <xf numFmtId="4" fontId="9" fillId="0" borderId="3">
      <alignment horizontal="right" vertical="center" shrinkToFit="1"/>
    </xf>
    <xf numFmtId="4" fontId="9" fillId="0" borderId="4">
      <alignment horizontal="right" vertical="center" shrinkToFit="1"/>
    </xf>
    <xf numFmtId="4" fontId="9" fillId="0" borderId="2">
      <alignment horizontal="right" vertical="center" shrinkToFit="1"/>
    </xf>
    <xf numFmtId="49" fontId="10" fillId="0" borderId="5">
      <alignment horizontal="left" vertical="center" wrapText="1"/>
    </xf>
    <xf numFmtId="0" fontId="9" fillId="0" borderId="6">
      <alignment horizontal="left" vertical="center" wrapText="1"/>
    </xf>
    <xf numFmtId="0" fontId="9" fillId="0" borderId="7">
      <alignment horizontal="left" vertical="center" wrapText="1"/>
    </xf>
    <xf numFmtId="0" fontId="9" fillId="0" borderId="5">
      <alignment horizontal="left" vertical="center" wrapText="1"/>
    </xf>
    <xf numFmtId="49" fontId="9" fillId="0" borderId="5">
      <alignment horizontal="left" vertical="center" wrapText="1" indent="2"/>
    </xf>
    <xf numFmtId="49" fontId="9" fillId="0" borderId="5">
      <alignment horizontal="left" vertical="center" wrapText="1" indent="3"/>
    </xf>
    <xf numFmtId="49" fontId="11" fillId="0" borderId="5">
      <alignment horizontal="left" vertical="center" wrapText="1"/>
    </xf>
    <xf numFmtId="4" fontId="12" fillId="0" borderId="2">
      <alignment horizontal="right"/>
    </xf>
    <xf numFmtId="0" fontId="17" fillId="0" borderId="0"/>
    <xf numFmtId="0" fontId="19" fillId="0" borderId="0"/>
  </cellStyleXfs>
  <cellXfs count="86">
    <xf numFmtId="0" fontId="0" fillId="0" borderId="0" xfId="0"/>
    <xf numFmtId="0" fontId="4" fillId="0" borderId="0" xfId="1" applyFont="1" applyFill="1" applyAlignment="1"/>
    <xf numFmtId="0" fontId="5" fillId="0" borderId="0" xfId="1" applyFont="1" applyFill="1"/>
    <xf numFmtId="0" fontId="4" fillId="0" borderId="0" xfId="1" applyFont="1" applyFill="1"/>
    <xf numFmtId="49" fontId="4" fillId="0" borderId="1" xfId="1" applyNumberFormat="1" applyFont="1" applyFill="1" applyBorder="1" applyAlignment="1">
      <alignment horizontal="center" vertical="top" wrapText="1"/>
    </xf>
    <xf numFmtId="0" fontId="4" fillId="0" borderId="1" xfId="1" applyFont="1" applyFill="1" applyBorder="1" applyAlignment="1">
      <alignment vertical="top" wrapText="1"/>
    </xf>
    <xf numFmtId="49" fontId="7" fillId="0" borderId="1" xfId="1" applyNumberFormat="1" applyFont="1" applyFill="1" applyBorder="1" applyAlignment="1">
      <alignment horizontal="center" vertical="top" wrapText="1"/>
    </xf>
    <xf numFmtId="0" fontId="7" fillId="0" borderId="1" xfId="1" applyFont="1" applyFill="1" applyBorder="1" applyAlignment="1">
      <alignment vertical="top" wrapText="1"/>
    </xf>
    <xf numFmtId="0" fontId="7" fillId="0" borderId="0" xfId="1" applyFont="1" applyFill="1"/>
    <xf numFmtId="0" fontId="4" fillId="0" borderId="0" xfId="1" applyFont="1" applyFill="1" applyAlignment="1">
      <alignment vertical="center"/>
    </xf>
    <xf numFmtId="0" fontId="1" fillId="0" borderId="0" xfId="1" applyFill="1"/>
    <xf numFmtId="0" fontId="1" fillId="0" borderId="0" xfId="1" applyFill="1" applyAlignment="1">
      <alignment vertical="top"/>
    </xf>
    <xf numFmtId="0" fontId="1" fillId="0" borderId="0" xfId="1"/>
    <xf numFmtId="0" fontId="13" fillId="0" borderId="0" xfId="1" applyFont="1"/>
    <xf numFmtId="0" fontId="14" fillId="0" borderId="0" xfId="1" applyFont="1"/>
    <xf numFmtId="0" fontId="1" fillId="0" borderId="0" xfId="1" applyAlignment="1">
      <alignment vertical="justify"/>
    </xf>
    <xf numFmtId="49" fontId="15" fillId="2" borderId="1" xfId="1" applyNumberFormat="1" applyFont="1" applyFill="1" applyBorder="1" applyAlignment="1">
      <alignment horizontal="center" vertical="center" wrapText="1"/>
    </xf>
    <xf numFmtId="0" fontId="5" fillId="2" borderId="0" xfId="1" applyFont="1" applyFill="1"/>
    <xf numFmtId="0" fontId="4" fillId="2" borderId="0" xfId="1" applyFont="1" applyFill="1" applyBorder="1"/>
    <xf numFmtId="0" fontId="6" fillId="0" borderId="0" xfId="1" applyFont="1" applyAlignment="1">
      <alignment vertical="top"/>
    </xf>
    <xf numFmtId="0" fontId="2" fillId="0" borderId="0" xfId="1" applyFont="1" applyAlignment="1">
      <alignment vertical="top"/>
    </xf>
    <xf numFmtId="0" fontId="1" fillId="0" borderId="0" xfId="1" applyAlignment="1">
      <alignment vertical="top"/>
    </xf>
    <xf numFmtId="0" fontId="13" fillId="0" borderId="0" xfId="1" applyFont="1" applyFill="1"/>
    <xf numFmtId="0" fontId="4" fillId="0" borderId="0" xfId="1" applyFont="1" applyFill="1" applyBorder="1"/>
    <xf numFmtId="0" fontId="6" fillId="0" borderId="0" xfId="1" applyFont="1" applyFill="1" applyAlignment="1">
      <alignment vertical="top"/>
    </xf>
    <xf numFmtId="0" fontId="2" fillId="0" borderId="0" xfId="1" applyFont="1" applyFill="1" applyAlignment="1">
      <alignment vertical="top"/>
    </xf>
    <xf numFmtId="0" fontId="16" fillId="2" borderId="8" xfId="1" applyFont="1" applyFill="1" applyBorder="1" applyAlignment="1">
      <alignment vertical="top"/>
    </xf>
    <xf numFmtId="0" fontId="16" fillId="0" borderId="8" xfId="1" applyFont="1" applyBorder="1" applyAlignment="1">
      <alignment vertical="top"/>
    </xf>
    <xf numFmtId="0" fontId="5" fillId="2" borderId="9" xfId="1" applyFont="1" applyFill="1" applyBorder="1" applyAlignment="1">
      <alignment horizontal="center" vertical="justify" wrapText="1"/>
    </xf>
    <xf numFmtId="0" fontId="6" fillId="0" borderId="9" xfId="1" applyFont="1" applyFill="1" applyBorder="1" applyAlignment="1">
      <alignment horizontal="center" vertical="center" wrapText="1"/>
    </xf>
    <xf numFmtId="0" fontId="4" fillId="0" borderId="1" xfId="14" applyFont="1" applyBorder="1" applyAlignment="1">
      <alignment vertical="top" wrapText="1"/>
    </xf>
    <xf numFmtId="165" fontId="21" fillId="2" borderId="1" xfId="1" applyNumberFormat="1" applyFont="1" applyFill="1" applyBorder="1" applyAlignment="1">
      <alignment horizontal="center" vertical="top" wrapText="1"/>
    </xf>
    <xf numFmtId="165" fontId="21" fillId="0" borderId="1" xfId="1" applyNumberFormat="1" applyFont="1" applyBorder="1" applyAlignment="1">
      <alignment horizontal="center" vertical="top" wrapText="1"/>
    </xf>
    <xf numFmtId="0" fontId="1" fillId="0" borderId="0" xfId="1" applyFill="1" applyAlignment="1">
      <alignment horizontal="right"/>
    </xf>
    <xf numFmtId="165" fontId="1" fillId="0" borderId="0" xfId="1" applyNumberFormat="1" applyFill="1"/>
    <xf numFmtId="0" fontId="7" fillId="0" borderId="1" xfId="1" applyFont="1" applyFill="1" applyBorder="1" applyAlignment="1">
      <alignment horizontal="center" vertical="top" wrapText="1"/>
    </xf>
    <xf numFmtId="165" fontId="22" fillId="0" borderId="1" xfId="1" applyNumberFormat="1" applyFont="1" applyFill="1" applyBorder="1" applyAlignment="1">
      <alignment horizontal="center" vertical="center" wrapText="1"/>
    </xf>
    <xf numFmtId="165" fontId="7" fillId="0" borderId="1" xfId="1" applyNumberFormat="1" applyFont="1" applyFill="1" applyBorder="1" applyAlignment="1">
      <alignment horizontal="center" vertical="center" wrapText="1"/>
    </xf>
    <xf numFmtId="49" fontId="7" fillId="0" borderId="1" xfId="1" applyNumberFormat="1" applyFont="1" applyFill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left" vertical="top" wrapText="1"/>
    </xf>
    <xf numFmtId="165" fontId="7" fillId="0" borderId="10" xfId="1" applyNumberFormat="1" applyFont="1" applyFill="1" applyBorder="1" applyAlignment="1">
      <alignment horizontal="center" vertical="center"/>
    </xf>
    <xf numFmtId="165" fontId="7" fillId="0" borderId="1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center" vertical="center" wrapText="1"/>
    </xf>
    <xf numFmtId="49" fontId="5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3" fillId="0" borderId="0" xfId="1" applyFont="1" applyFill="1" applyAlignment="1">
      <alignment vertical="center"/>
    </xf>
    <xf numFmtId="0" fontId="7" fillId="0" borderId="0" xfId="1" applyFont="1" applyFill="1" applyAlignment="1">
      <alignment horizontal="right" vertical="center"/>
    </xf>
    <xf numFmtId="0" fontId="7" fillId="0" borderId="0" xfId="1" applyFont="1" applyFill="1" applyAlignment="1">
      <alignment horizontal="right"/>
    </xf>
    <xf numFmtId="49" fontId="23" fillId="0" borderId="1" xfId="1" applyNumberFormat="1" applyFont="1" applyFill="1" applyBorder="1" applyAlignment="1">
      <alignment horizontal="center" vertical="top" wrapText="1"/>
    </xf>
    <xf numFmtId="0" fontId="23" fillId="0" borderId="1" xfId="1" applyFont="1" applyFill="1" applyBorder="1" applyAlignment="1">
      <alignment vertical="top" wrapText="1"/>
    </xf>
    <xf numFmtId="165" fontId="25" fillId="0" borderId="1" xfId="1" applyNumberFormat="1" applyFont="1" applyFill="1" applyBorder="1" applyAlignment="1">
      <alignment horizontal="center" vertical="center" wrapText="1"/>
    </xf>
    <xf numFmtId="165" fontId="23" fillId="0" borderId="1" xfId="1" applyNumberFormat="1" applyFont="1" applyFill="1" applyBorder="1" applyAlignment="1">
      <alignment horizontal="center" vertical="center" wrapText="1"/>
    </xf>
    <xf numFmtId="165" fontId="23" fillId="0" borderId="11" xfId="1" applyNumberFormat="1" applyFont="1" applyFill="1" applyBorder="1" applyAlignment="1">
      <alignment horizontal="center" vertical="center"/>
    </xf>
    <xf numFmtId="0" fontId="26" fillId="0" borderId="1" xfId="1" applyFont="1" applyFill="1" applyBorder="1" applyAlignment="1">
      <alignment vertical="top" wrapText="1"/>
    </xf>
    <xf numFmtId="49" fontId="23" fillId="0" borderId="1" xfId="1" applyNumberFormat="1" applyFont="1" applyFill="1" applyBorder="1" applyAlignment="1">
      <alignment horizontal="left" vertical="top" wrapText="1"/>
    </xf>
    <xf numFmtId="165" fontId="7" fillId="0" borderId="10" xfId="1" applyNumberFormat="1" applyFont="1" applyBorder="1" applyAlignment="1">
      <alignment horizontal="center" vertical="center"/>
    </xf>
    <xf numFmtId="165" fontId="7" fillId="0" borderId="11" xfId="1" applyNumberFormat="1" applyFont="1" applyBorder="1" applyAlignment="1">
      <alignment horizontal="center" vertical="center"/>
    </xf>
    <xf numFmtId="0" fontId="18" fillId="0" borderId="0" xfId="1" applyFont="1" applyAlignment="1">
      <alignment horizontal="center"/>
    </xf>
    <xf numFmtId="0" fontId="20" fillId="0" borderId="0" xfId="0" applyFont="1" applyAlignment="1">
      <alignment horizontal="left"/>
    </xf>
    <xf numFmtId="0" fontId="20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164" fontId="6" fillId="0" borderId="1" xfId="1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left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left" vertical="center"/>
    </xf>
    <xf numFmtId="4" fontId="4" fillId="0" borderId="1" xfId="0" applyNumberFormat="1" applyFont="1" applyBorder="1" applyAlignment="1">
      <alignment vertical="center" wrapText="1"/>
    </xf>
    <xf numFmtId="165" fontId="4" fillId="0" borderId="1" xfId="0" applyNumberFormat="1" applyFont="1" applyBorder="1" applyAlignment="1">
      <alignment horizontal="left" vertical="center"/>
    </xf>
    <xf numFmtId="165" fontId="27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7" fillId="0" borderId="0" xfId="0" applyFont="1"/>
    <xf numFmtId="0" fontId="23" fillId="0" borderId="0" xfId="0" applyFont="1"/>
    <xf numFmtId="165" fontId="4" fillId="0" borderId="1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left" wrapText="1"/>
    </xf>
    <xf numFmtId="165" fontId="7" fillId="0" borderId="0" xfId="0" applyNumberFormat="1" applyFont="1" applyAlignment="1">
      <alignment horizontal="center"/>
    </xf>
    <xf numFmtId="0" fontId="18" fillId="0" borderId="0" xfId="1" applyFont="1"/>
    <xf numFmtId="0" fontId="23" fillId="0" borderId="0" xfId="0" applyFont="1" applyAlignment="1">
      <alignment horizontal="center"/>
    </xf>
    <xf numFmtId="0" fontId="24" fillId="0" borderId="0" xfId="0" applyFont="1" applyAlignment="1">
      <alignment horizontal="center"/>
    </xf>
    <xf numFmtId="0" fontId="23" fillId="0" borderId="0" xfId="0" applyFont="1" applyFill="1" applyAlignment="1">
      <alignment horizontal="center"/>
    </xf>
    <xf numFmtId="0" fontId="2" fillId="0" borderId="0" xfId="1" applyFont="1" applyAlignment="1">
      <alignment horizontal="center" vertical="center"/>
    </xf>
    <xf numFmtId="0" fontId="18" fillId="0" borderId="0" xfId="1" applyFont="1" applyAlignment="1">
      <alignment horizontal="left"/>
    </xf>
    <xf numFmtId="0" fontId="28" fillId="0" borderId="0" xfId="0" applyFont="1" applyAlignment="1">
      <alignment horizontal="left"/>
    </xf>
    <xf numFmtId="0" fontId="29" fillId="0" borderId="0" xfId="0" applyFont="1" applyAlignment="1">
      <alignment horizontal="left"/>
    </xf>
  </cellXfs>
  <cellStyles count="16">
    <cellStyle name="xl105" xfId="13"/>
    <cellStyle name="xl107" xfId="2"/>
    <cellStyle name="xl107 2" xfId="3"/>
    <cellStyle name="xl108" xfId="4"/>
    <cellStyle name="xl109 2" xfId="5"/>
    <cellStyle name="xl32 2" xfId="6"/>
    <cellStyle name="xl33 2" xfId="7"/>
    <cellStyle name="xl34 2" xfId="8"/>
    <cellStyle name="xl35 2" xfId="9"/>
    <cellStyle name="xl41 2" xfId="10"/>
    <cellStyle name="xl45 2" xfId="11"/>
    <cellStyle name="xl49 2" xfId="12"/>
    <cellStyle name="Обычный" xfId="0" builtinId="0"/>
    <cellStyle name="Обычный 2" xfId="1"/>
    <cellStyle name="Обычный 3" xfId="14"/>
    <cellStyle name="Обычный 4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5"/>
  <sheetViews>
    <sheetView zoomScale="85" zoomScaleNormal="85" workbookViewId="0">
      <selection activeCell="C6" sqref="C6:D6"/>
    </sheetView>
  </sheetViews>
  <sheetFormatPr defaultRowHeight="15.75" x14ac:dyDescent="0.25"/>
  <cols>
    <col min="1" max="1" width="24.5703125" style="72" customWidth="1"/>
    <col min="2" max="2" width="56.42578125" style="73" customWidth="1"/>
    <col min="3" max="3" width="15.5703125" style="60" customWidth="1"/>
    <col min="4" max="4" width="14.7109375" style="60" customWidth="1"/>
    <col min="5" max="5" width="11.85546875" style="73" hidden="1" customWidth="1"/>
    <col min="6" max="217" width="9.140625" style="73"/>
    <col min="218" max="218" width="18.140625" style="73" customWidth="1"/>
    <col min="219" max="219" width="42.42578125" style="73" customWidth="1"/>
    <col min="220" max="220" width="12.140625" style="73" customWidth="1"/>
    <col min="221" max="221" width="12.28515625" style="73" customWidth="1"/>
    <col min="222" max="222" width="10.28515625" style="73" customWidth="1"/>
    <col min="223" max="223" width="10.5703125" style="73" customWidth="1"/>
    <col min="224" max="224" width="11.5703125" style="73" customWidth="1"/>
    <col min="225" max="473" width="9.140625" style="73"/>
    <col min="474" max="474" width="18.140625" style="73" customWidth="1"/>
    <col min="475" max="475" width="42.42578125" style="73" customWidth="1"/>
    <col min="476" max="476" width="12.140625" style="73" customWidth="1"/>
    <col min="477" max="477" width="12.28515625" style="73" customWidth="1"/>
    <col min="478" max="478" width="10.28515625" style="73" customWidth="1"/>
    <col min="479" max="479" width="10.5703125" style="73" customWidth="1"/>
    <col min="480" max="480" width="11.5703125" style="73" customWidth="1"/>
    <col min="481" max="729" width="9.140625" style="73"/>
    <col min="730" max="730" width="18.140625" style="73" customWidth="1"/>
    <col min="731" max="731" width="42.42578125" style="73" customWidth="1"/>
    <col min="732" max="732" width="12.140625" style="73" customWidth="1"/>
    <col min="733" max="733" width="12.28515625" style="73" customWidth="1"/>
    <col min="734" max="734" width="10.28515625" style="73" customWidth="1"/>
    <col min="735" max="735" width="10.5703125" style="73" customWidth="1"/>
    <col min="736" max="736" width="11.5703125" style="73" customWidth="1"/>
    <col min="737" max="985" width="9.140625" style="73"/>
    <col min="986" max="986" width="18.140625" style="73" customWidth="1"/>
    <col min="987" max="987" width="42.42578125" style="73" customWidth="1"/>
    <col min="988" max="988" width="12.140625" style="73" customWidth="1"/>
    <col min="989" max="989" width="12.28515625" style="73" customWidth="1"/>
    <col min="990" max="990" width="10.28515625" style="73" customWidth="1"/>
    <col min="991" max="991" width="10.5703125" style="73" customWidth="1"/>
    <col min="992" max="992" width="11.5703125" style="73" customWidth="1"/>
    <col min="993" max="1241" width="9.140625" style="73"/>
    <col min="1242" max="1242" width="18.140625" style="73" customWidth="1"/>
    <col min="1243" max="1243" width="42.42578125" style="73" customWidth="1"/>
    <col min="1244" max="1244" width="12.140625" style="73" customWidth="1"/>
    <col min="1245" max="1245" width="12.28515625" style="73" customWidth="1"/>
    <col min="1246" max="1246" width="10.28515625" style="73" customWidth="1"/>
    <col min="1247" max="1247" width="10.5703125" style="73" customWidth="1"/>
    <col min="1248" max="1248" width="11.5703125" style="73" customWidth="1"/>
    <col min="1249" max="1497" width="9.140625" style="73"/>
    <col min="1498" max="1498" width="18.140625" style="73" customWidth="1"/>
    <col min="1499" max="1499" width="42.42578125" style="73" customWidth="1"/>
    <col min="1500" max="1500" width="12.140625" style="73" customWidth="1"/>
    <col min="1501" max="1501" width="12.28515625" style="73" customWidth="1"/>
    <col min="1502" max="1502" width="10.28515625" style="73" customWidth="1"/>
    <col min="1503" max="1503" width="10.5703125" style="73" customWidth="1"/>
    <col min="1504" max="1504" width="11.5703125" style="73" customWidth="1"/>
    <col min="1505" max="1753" width="9.140625" style="73"/>
    <col min="1754" max="1754" width="18.140625" style="73" customWidth="1"/>
    <col min="1755" max="1755" width="42.42578125" style="73" customWidth="1"/>
    <col min="1756" max="1756" width="12.140625" style="73" customWidth="1"/>
    <col min="1757" max="1757" width="12.28515625" style="73" customWidth="1"/>
    <col min="1758" max="1758" width="10.28515625" style="73" customWidth="1"/>
    <col min="1759" max="1759" width="10.5703125" style="73" customWidth="1"/>
    <col min="1760" max="1760" width="11.5703125" style="73" customWidth="1"/>
    <col min="1761" max="2009" width="9.140625" style="73"/>
    <col min="2010" max="2010" width="18.140625" style="73" customWidth="1"/>
    <col min="2011" max="2011" width="42.42578125" style="73" customWidth="1"/>
    <col min="2012" max="2012" width="12.140625" style="73" customWidth="1"/>
    <col min="2013" max="2013" width="12.28515625" style="73" customWidth="1"/>
    <col min="2014" max="2014" width="10.28515625" style="73" customWidth="1"/>
    <col min="2015" max="2015" width="10.5703125" style="73" customWidth="1"/>
    <col min="2016" max="2016" width="11.5703125" style="73" customWidth="1"/>
    <col min="2017" max="2265" width="9.140625" style="73"/>
    <col min="2266" max="2266" width="18.140625" style="73" customWidth="1"/>
    <col min="2267" max="2267" width="42.42578125" style="73" customWidth="1"/>
    <col min="2268" max="2268" width="12.140625" style="73" customWidth="1"/>
    <col min="2269" max="2269" width="12.28515625" style="73" customWidth="1"/>
    <col min="2270" max="2270" width="10.28515625" style="73" customWidth="1"/>
    <col min="2271" max="2271" width="10.5703125" style="73" customWidth="1"/>
    <col min="2272" max="2272" width="11.5703125" style="73" customWidth="1"/>
    <col min="2273" max="2521" width="9.140625" style="73"/>
    <col min="2522" max="2522" width="18.140625" style="73" customWidth="1"/>
    <col min="2523" max="2523" width="42.42578125" style="73" customWidth="1"/>
    <col min="2524" max="2524" width="12.140625" style="73" customWidth="1"/>
    <col min="2525" max="2525" width="12.28515625" style="73" customWidth="1"/>
    <col min="2526" max="2526" width="10.28515625" style="73" customWidth="1"/>
    <col min="2527" max="2527" width="10.5703125" style="73" customWidth="1"/>
    <col min="2528" max="2528" width="11.5703125" style="73" customWidth="1"/>
    <col min="2529" max="2777" width="9.140625" style="73"/>
    <col min="2778" max="2778" width="18.140625" style="73" customWidth="1"/>
    <col min="2779" max="2779" width="42.42578125" style="73" customWidth="1"/>
    <col min="2780" max="2780" width="12.140625" style="73" customWidth="1"/>
    <col min="2781" max="2781" width="12.28515625" style="73" customWidth="1"/>
    <col min="2782" max="2782" width="10.28515625" style="73" customWidth="1"/>
    <col min="2783" max="2783" width="10.5703125" style="73" customWidth="1"/>
    <col min="2784" max="2784" width="11.5703125" style="73" customWidth="1"/>
    <col min="2785" max="3033" width="9.140625" style="73"/>
    <col min="3034" max="3034" width="18.140625" style="73" customWidth="1"/>
    <col min="3035" max="3035" width="42.42578125" style="73" customWidth="1"/>
    <col min="3036" max="3036" width="12.140625" style="73" customWidth="1"/>
    <col min="3037" max="3037" width="12.28515625" style="73" customWidth="1"/>
    <col min="3038" max="3038" width="10.28515625" style="73" customWidth="1"/>
    <col min="3039" max="3039" width="10.5703125" style="73" customWidth="1"/>
    <col min="3040" max="3040" width="11.5703125" style="73" customWidth="1"/>
    <col min="3041" max="3289" width="9.140625" style="73"/>
    <col min="3290" max="3290" width="18.140625" style="73" customWidth="1"/>
    <col min="3291" max="3291" width="42.42578125" style="73" customWidth="1"/>
    <col min="3292" max="3292" width="12.140625" style="73" customWidth="1"/>
    <col min="3293" max="3293" width="12.28515625" style="73" customWidth="1"/>
    <col min="3294" max="3294" width="10.28515625" style="73" customWidth="1"/>
    <col min="3295" max="3295" width="10.5703125" style="73" customWidth="1"/>
    <col min="3296" max="3296" width="11.5703125" style="73" customWidth="1"/>
    <col min="3297" max="3545" width="9.140625" style="73"/>
    <col min="3546" max="3546" width="18.140625" style="73" customWidth="1"/>
    <col min="3547" max="3547" width="42.42578125" style="73" customWidth="1"/>
    <col min="3548" max="3548" width="12.140625" style="73" customWidth="1"/>
    <col min="3549" max="3549" width="12.28515625" style="73" customWidth="1"/>
    <col min="3550" max="3550" width="10.28515625" style="73" customWidth="1"/>
    <col min="3551" max="3551" width="10.5703125" style="73" customWidth="1"/>
    <col min="3552" max="3552" width="11.5703125" style="73" customWidth="1"/>
    <col min="3553" max="3801" width="9.140625" style="73"/>
    <col min="3802" max="3802" width="18.140625" style="73" customWidth="1"/>
    <col min="3803" max="3803" width="42.42578125" style="73" customWidth="1"/>
    <col min="3804" max="3804" width="12.140625" style="73" customWidth="1"/>
    <col min="3805" max="3805" width="12.28515625" style="73" customWidth="1"/>
    <col min="3806" max="3806" width="10.28515625" style="73" customWidth="1"/>
    <col min="3807" max="3807" width="10.5703125" style="73" customWidth="1"/>
    <col min="3808" max="3808" width="11.5703125" style="73" customWidth="1"/>
    <col min="3809" max="4057" width="9.140625" style="73"/>
    <col min="4058" max="4058" width="18.140625" style="73" customWidth="1"/>
    <col min="4059" max="4059" width="42.42578125" style="73" customWidth="1"/>
    <col min="4060" max="4060" width="12.140625" style="73" customWidth="1"/>
    <col min="4061" max="4061" width="12.28515625" style="73" customWidth="1"/>
    <col min="4062" max="4062" width="10.28515625" style="73" customWidth="1"/>
    <col min="4063" max="4063" width="10.5703125" style="73" customWidth="1"/>
    <col min="4064" max="4064" width="11.5703125" style="73" customWidth="1"/>
    <col min="4065" max="4313" width="9.140625" style="73"/>
    <col min="4314" max="4314" width="18.140625" style="73" customWidth="1"/>
    <col min="4315" max="4315" width="42.42578125" style="73" customWidth="1"/>
    <col min="4316" max="4316" width="12.140625" style="73" customWidth="1"/>
    <col min="4317" max="4317" width="12.28515625" style="73" customWidth="1"/>
    <col min="4318" max="4318" width="10.28515625" style="73" customWidth="1"/>
    <col min="4319" max="4319" width="10.5703125" style="73" customWidth="1"/>
    <col min="4320" max="4320" width="11.5703125" style="73" customWidth="1"/>
    <col min="4321" max="4569" width="9.140625" style="73"/>
    <col min="4570" max="4570" width="18.140625" style="73" customWidth="1"/>
    <col min="4571" max="4571" width="42.42578125" style="73" customWidth="1"/>
    <col min="4572" max="4572" width="12.140625" style="73" customWidth="1"/>
    <col min="4573" max="4573" width="12.28515625" style="73" customWidth="1"/>
    <col min="4574" max="4574" width="10.28515625" style="73" customWidth="1"/>
    <col min="4575" max="4575" width="10.5703125" style="73" customWidth="1"/>
    <col min="4576" max="4576" width="11.5703125" style="73" customWidth="1"/>
    <col min="4577" max="4825" width="9.140625" style="73"/>
    <col min="4826" max="4826" width="18.140625" style="73" customWidth="1"/>
    <col min="4827" max="4827" width="42.42578125" style="73" customWidth="1"/>
    <col min="4828" max="4828" width="12.140625" style="73" customWidth="1"/>
    <col min="4829" max="4829" width="12.28515625" style="73" customWidth="1"/>
    <col min="4830" max="4830" width="10.28515625" style="73" customWidth="1"/>
    <col min="4831" max="4831" width="10.5703125" style="73" customWidth="1"/>
    <col min="4832" max="4832" width="11.5703125" style="73" customWidth="1"/>
    <col min="4833" max="5081" width="9.140625" style="73"/>
    <col min="5082" max="5082" width="18.140625" style="73" customWidth="1"/>
    <col min="5083" max="5083" width="42.42578125" style="73" customWidth="1"/>
    <col min="5084" max="5084" width="12.140625" style="73" customWidth="1"/>
    <col min="5085" max="5085" width="12.28515625" style="73" customWidth="1"/>
    <col min="5086" max="5086" width="10.28515625" style="73" customWidth="1"/>
    <col min="5087" max="5087" width="10.5703125" style="73" customWidth="1"/>
    <col min="5088" max="5088" width="11.5703125" style="73" customWidth="1"/>
    <col min="5089" max="5337" width="9.140625" style="73"/>
    <col min="5338" max="5338" width="18.140625" style="73" customWidth="1"/>
    <col min="5339" max="5339" width="42.42578125" style="73" customWidth="1"/>
    <col min="5340" max="5340" width="12.140625" style="73" customWidth="1"/>
    <col min="5341" max="5341" width="12.28515625" style="73" customWidth="1"/>
    <col min="5342" max="5342" width="10.28515625" style="73" customWidth="1"/>
    <col min="5343" max="5343" width="10.5703125" style="73" customWidth="1"/>
    <col min="5344" max="5344" width="11.5703125" style="73" customWidth="1"/>
    <col min="5345" max="5593" width="9.140625" style="73"/>
    <col min="5594" max="5594" width="18.140625" style="73" customWidth="1"/>
    <col min="5595" max="5595" width="42.42578125" style="73" customWidth="1"/>
    <col min="5596" max="5596" width="12.140625" style="73" customWidth="1"/>
    <col min="5597" max="5597" width="12.28515625" style="73" customWidth="1"/>
    <col min="5598" max="5598" width="10.28515625" style="73" customWidth="1"/>
    <col min="5599" max="5599" width="10.5703125" style="73" customWidth="1"/>
    <col min="5600" max="5600" width="11.5703125" style="73" customWidth="1"/>
    <col min="5601" max="5849" width="9.140625" style="73"/>
    <col min="5850" max="5850" width="18.140625" style="73" customWidth="1"/>
    <col min="5851" max="5851" width="42.42578125" style="73" customWidth="1"/>
    <col min="5852" max="5852" width="12.140625" style="73" customWidth="1"/>
    <col min="5853" max="5853" width="12.28515625" style="73" customWidth="1"/>
    <col min="5854" max="5854" width="10.28515625" style="73" customWidth="1"/>
    <col min="5855" max="5855" width="10.5703125" style="73" customWidth="1"/>
    <col min="5856" max="5856" width="11.5703125" style="73" customWidth="1"/>
    <col min="5857" max="6105" width="9.140625" style="73"/>
    <col min="6106" max="6106" width="18.140625" style="73" customWidth="1"/>
    <col min="6107" max="6107" width="42.42578125" style="73" customWidth="1"/>
    <col min="6108" max="6108" width="12.140625" style="73" customWidth="1"/>
    <col min="6109" max="6109" width="12.28515625" style="73" customWidth="1"/>
    <col min="6110" max="6110" width="10.28515625" style="73" customWidth="1"/>
    <col min="6111" max="6111" width="10.5703125" style="73" customWidth="1"/>
    <col min="6112" max="6112" width="11.5703125" style="73" customWidth="1"/>
    <col min="6113" max="6361" width="9.140625" style="73"/>
    <col min="6362" max="6362" width="18.140625" style="73" customWidth="1"/>
    <col min="6363" max="6363" width="42.42578125" style="73" customWidth="1"/>
    <col min="6364" max="6364" width="12.140625" style="73" customWidth="1"/>
    <col min="6365" max="6365" width="12.28515625" style="73" customWidth="1"/>
    <col min="6366" max="6366" width="10.28515625" style="73" customWidth="1"/>
    <col min="6367" max="6367" width="10.5703125" style="73" customWidth="1"/>
    <col min="6368" max="6368" width="11.5703125" style="73" customWidth="1"/>
    <col min="6369" max="6617" width="9.140625" style="73"/>
    <col min="6618" max="6618" width="18.140625" style="73" customWidth="1"/>
    <col min="6619" max="6619" width="42.42578125" style="73" customWidth="1"/>
    <col min="6620" max="6620" width="12.140625" style="73" customWidth="1"/>
    <col min="6621" max="6621" width="12.28515625" style="73" customWidth="1"/>
    <col min="6622" max="6622" width="10.28515625" style="73" customWidth="1"/>
    <col min="6623" max="6623" width="10.5703125" style="73" customWidth="1"/>
    <col min="6624" max="6624" width="11.5703125" style="73" customWidth="1"/>
    <col min="6625" max="6873" width="9.140625" style="73"/>
    <col min="6874" max="6874" width="18.140625" style="73" customWidth="1"/>
    <col min="6875" max="6875" width="42.42578125" style="73" customWidth="1"/>
    <col min="6876" max="6876" width="12.140625" style="73" customWidth="1"/>
    <col min="6877" max="6877" width="12.28515625" style="73" customWidth="1"/>
    <col min="6878" max="6878" width="10.28515625" style="73" customWidth="1"/>
    <col min="6879" max="6879" width="10.5703125" style="73" customWidth="1"/>
    <col min="6880" max="6880" width="11.5703125" style="73" customWidth="1"/>
    <col min="6881" max="7129" width="9.140625" style="73"/>
    <col min="7130" max="7130" width="18.140625" style="73" customWidth="1"/>
    <col min="7131" max="7131" width="42.42578125" style="73" customWidth="1"/>
    <col min="7132" max="7132" width="12.140625" style="73" customWidth="1"/>
    <col min="7133" max="7133" width="12.28515625" style="73" customWidth="1"/>
    <col min="7134" max="7134" width="10.28515625" style="73" customWidth="1"/>
    <col min="7135" max="7135" width="10.5703125" style="73" customWidth="1"/>
    <col min="7136" max="7136" width="11.5703125" style="73" customWidth="1"/>
    <col min="7137" max="7385" width="9.140625" style="73"/>
    <col min="7386" max="7386" width="18.140625" style="73" customWidth="1"/>
    <col min="7387" max="7387" width="42.42578125" style="73" customWidth="1"/>
    <col min="7388" max="7388" width="12.140625" style="73" customWidth="1"/>
    <col min="7389" max="7389" width="12.28515625" style="73" customWidth="1"/>
    <col min="7390" max="7390" width="10.28515625" style="73" customWidth="1"/>
    <col min="7391" max="7391" width="10.5703125" style="73" customWidth="1"/>
    <col min="7392" max="7392" width="11.5703125" style="73" customWidth="1"/>
    <col min="7393" max="7641" width="9.140625" style="73"/>
    <col min="7642" max="7642" width="18.140625" style="73" customWidth="1"/>
    <col min="7643" max="7643" width="42.42578125" style="73" customWidth="1"/>
    <col min="7644" max="7644" width="12.140625" style="73" customWidth="1"/>
    <col min="7645" max="7645" width="12.28515625" style="73" customWidth="1"/>
    <col min="7646" max="7646" width="10.28515625" style="73" customWidth="1"/>
    <col min="7647" max="7647" width="10.5703125" style="73" customWidth="1"/>
    <col min="7648" max="7648" width="11.5703125" style="73" customWidth="1"/>
    <col min="7649" max="7897" width="9.140625" style="73"/>
    <col min="7898" max="7898" width="18.140625" style="73" customWidth="1"/>
    <col min="7899" max="7899" width="42.42578125" style="73" customWidth="1"/>
    <col min="7900" max="7900" width="12.140625" style="73" customWidth="1"/>
    <col min="7901" max="7901" width="12.28515625" style="73" customWidth="1"/>
    <col min="7902" max="7902" width="10.28515625" style="73" customWidth="1"/>
    <col min="7903" max="7903" width="10.5703125" style="73" customWidth="1"/>
    <col min="7904" max="7904" width="11.5703125" style="73" customWidth="1"/>
    <col min="7905" max="8153" width="9.140625" style="73"/>
    <col min="8154" max="8154" width="18.140625" style="73" customWidth="1"/>
    <col min="8155" max="8155" width="42.42578125" style="73" customWidth="1"/>
    <col min="8156" max="8156" width="12.140625" style="73" customWidth="1"/>
    <col min="8157" max="8157" width="12.28515625" style="73" customWidth="1"/>
    <col min="8158" max="8158" width="10.28515625" style="73" customWidth="1"/>
    <col min="8159" max="8159" width="10.5703125" style="73" customWidth="1"/>
    <col min="8160" max="8160" width="11.5703125" style="73" customWidth="1"/>
    <col min="8161" max="8409" width="9.140625" style="73"/>
    <col min="8410" max="8410" width="18.140625" style="73" customWidth="1"/>
    <col min="8411" max="8411" width="42.42578125" style="73" customWidth="1"/>
    <col min="8412" max="8412" width="12.140625" style="73" customWidth="1"/>
    <col min="8413" max="8413" width="12.28515625" style="73" customWidth="1"/>
    <col min="8414" max="8414" width="10.28515625" style="73" customWidth="1"/>
    <col min="8415" max="8415" width="10.5703125" style="73" customWidth="1"/>
    <col min="8416" max="8416" width="11.5703125" style="73" customWidth="1"/>
    <col min="8417" max="8665" width="9.140625" style="73"/>
    <col min="8666" max="8666" width="18.140625" style="73" customWidth="1"/>
    <col min="8667" max="8667" width="42.42578125" style="73" customWidth="1"/>
    <col min="8668" max="8668" width="12.140625" style="73" customWidth="1"/>
    <col min="8669" max="8669" width="12.28515625" style="73" customWidth="1"/>
    <col min="8670" max="8670" width="10.28515625" style="73" customWidth="1"/>
    <col min="8671" max="8671" width="10.5703125" style="73" customWidth="1"/>
    <col min="8672" max="8672" width="11.5703125" style="73" customWidth="1"/>
    <col min="8673" max="8921" width="9.140625" style="73"/>
    <col min="8922" max="8922" width="18.140625" style="73" customWidth="1"/>
    <col min="8923" max="8923" width="42.42578125" style="73" customWidth="1"/>
    <col min="8924" max="8924" width="12.140625" style="73" customWidth="1"/>
    <col min="8925" max="8925" width="12.28515625" style="73" customWidth="1"/>
    <col min="8926" max="8926" width="10.28515625" style="73" customWidth="1"/>
    <col min="8927" max="8927" width="10.5703125" style="73" customWidth="1"/>
    <col min="8928" max="8928" width="11.5703125" style="73" customWidth="1"/>
    <col min="8929" max="9177" width="9.140625" style="73"/>
    <col min="9178" max="9178" width="18.140625" style="73" customWidth="1"/>
    <col min="9179" max="9179" width="42.42578125" style="73" customWidth="1"/>
    <col min="9180" max="9180" width="12.140625" style="73" customWidth="1"/>
    <col min="9181" max="9181" width="12.28515625" style="73" customWidth="1"/>
    <col min="9182" max="9182" width="10.28515625" style="73" customWidth="1"/>
    <col min="9183" max="9183" width="10.5703125" style="73" customWidth="1"/>
    <col min="9184" max="9184" width="11.5703125" style="73" customWidth="1"/>
    <col min="9185" max="9433" width="9.140625" style="73"/>
    <col min="9434" max="9434" width="18.140625" style="73" customWidth="1"/>
    <col min="9435" max="9435" width="42.42578125" style="73" customWidth="1"/>
    <col min="9436" max="9436" width="12.140625" style="73" customWidth="1"/>
    <col min="9437" max="9437" width="12.28515625" style="73" customWidth="1"/>
    <col min="9438" max="9438" width="10.28515625" style="73" customWidth="1"/>
    <col min="9439" max="9439" width="10.5703125" style="73" customWidth="1"/>
    <col min="9440" max="9440" width="11.5703125" style="73" customWidth="1"/>
    <col min="9441" max="9689" width="9.140625" style="73"/>
    <col min="9690" max="9690" width="18.140625" style="73" customWidth="1"/>
    <col min="9691" max="9691" width="42.42578125" style="73" customWidth="1"/>
    <col min="9692" max="9692" width="12.140625" style="73" customWidth="1"/>
    <col min="9693" max="9693" width="12.28515625" style="73" customWidth="1"/>
    <col min="9694" max="9694" width="10.28515625" style="73" customWidth="1"/>
    <col min="9695" max="9695" width="10.5703125" style="73" customWidth="1"/>
    <col min="9696" max="9696" width="11.5703125" style="73" customWidth="1"/>
    <col min="9697" max="9945" width="9.140625" style="73"/>
    <col min="9946" max="9946" width="18.140625" style="73" customWidth="1"/>
    <col min="9947" max="9947" width="42.42578125" style="73" customWidth="1"/>
    <col min="9948" max="9948" width="12.140625" style="73" customWidth="1"/>
    <col min="9949" max="9949" width="12.28515625" style="73" customWidth="1"/>
    <col min="9950" max="9950" width="10.28515625" style="73" customWidth="1"/>
    <col min="9951" max="9951" width="10.5703125" style="73" customWidth="1"/>
    <col min="9952" max="9952" width="11.5703125" style="73" customWidth="1"/>
    <col min="9953" max="10201" width="9.140625" style="73"/>
    <col min="10202" max="10202" width="18.140625" style="73" customWidth="1"/>
    <col min="10203" max="10203" width="42.42578125" style="73" customWidth="1"/>
    <col min="10204" max="10204" width="12.140625" style="73" customWidth="1"/>
    <col min="10205" max="10205" width="12.28515625" style="73" customWidth="1"/>
    <col min="10206" max="10206" width="10.28515625" style="73" customWidth="1"/>
    <col min="10207" max="10207" width="10.5703125" style="73" customWidth="1"/>
    <col min="10208" max="10208" width="11.5703125" style="73" customWidth="1"/>
    <col min="10209" max="10457" width="9.140625" style="73"/>
    <col min="10458" max="10458" width="18.140625" style="73" customWidth="1"/>
    <col min="10459" max="10459" width="42.42578125" style="73" customWidth="1"/>
    <col min="10460" max="10460" width="12.140625" style="73" customWidth="1"/>
    <col min="10461" max="10461" width="12.28515625" style="73" customWidth="1"/>
    <col min="10462" max="10462" width="10.28515625" style="73" customWidth="1"/>
    <col min="10463" max="10463" width="10.5703125" style="73" customWidth="1"/>
    <col min="10464" max="10464" width="11.5703125" style="73" customWidth="1"/>
    <col min="10465" max="10713" width="9.140625" style="73"/>
    <col min="10714" max="10714" width="18.140625" style="73" customWidth="1"/>
    <col min="10715" max="10715" width="42.42578125" style="73" customWidth="1"/>
    <col min="10716" max="10716" width="12.140625" style="73" customWidth="1"/>
    <col min="10717" max="10717" width="12.28515625" style="73" customWidth="1"/>
    <col min="10718" max="10718" width="10.28515625" style="73" customWidth="1"/>
    <col min="10719" max="10719" width="10.5703125" style="73" customWidth="1"/>
    <col min="10720" max="10720" width="11.5703125" style="73" customWidth="1"/>
    <col min="10721" max="10969" width="9.140625" style="73"/>
    <col min="10970" max="10970" width="18.140625" style="73" customWidth="1"/>
    <col min="10971" max="10971" width="42.42578125" style="73" customWidth="1"/>
    <col min="10972" max="10972" width="12.140625" style="73" customWidth="1"/>
    <col min="10973" max="10973" width="12.28515625" style="73" customWidth="1"/>
    <col min="10974" max="10974" width="10.28515625" style="73" customWidth="1"/>
    <col min="10975" max="10975" width="10.5703125" style="73" customWidth="1"/>
    <col min="10976" max="10976" width="11.5703125" style="73" customWidth="1"/>
    <col min="10977" max="11225" width="9.140625" style="73"/>
    <col min="11226" max="11226" width="18.140625" style="73" customWidth="1"/>
    <col min="11227" max="11227" width="42.42578125" style="73" customWidth="1"/>
    <col min="11228" max="11228" width="12.140625" style="73" customWidth="1"/>
    <col min="11229" max="11229" width="12.28515625" style="73" customWidth="1"/>
    <col min="11230" max="11230" width="10.28515625" style="73" customWidth="1"/>
    <col min="11231" max="11231" width="10.5703125" style="73" customWidth="1"/>
    <col min="11232" max="11232" width="11.5703125" style="73" customWidth="1"/>
    <col min="11233" max="11481" width="9.140625" style="73"/>
    <col min="11482" max="11482" width="18.140625" style="73" customWidth="1"/>
    <col min="11483" max="11483" width="42.42578125" style="73" customWidth="1"/>
    <col min="11484" max="11484" width="12.140625" style="73" customWidth="1"/>
    <col min="11485" max="11485" width="12.28515625" style="73" customWidth="1"/>
    <col min="11486" max="11486" width="10.28515625" style="73" customWidth="1"/>
    <col min="11487" max="11487" width="10.5703125" style="73" customWidth="1"/>
    <col min="11488" max="11488" width="11.5703125" style="73" customWidth="1"/>
    <col min="11489" max="11737" width="9.140625" style="73"/>
    <col min="11738" max="11738" width="18.140625" style="73" customWidth="1"/>
    <col min="11739" max="11739" width="42.42578125" style="73" customWidth="1"/>
    <col min="11740" max="11740" width="12.140625" style="73" customWidth="1"/>
    <col min="11741" max="11741" width="12.28515625" style="73" customWidth="1"/>
    <col min="11742" max="11742" width="10.28515625" style="73" customWidth="1"/>
    <col min="11743" max="11743" width="10.5703125" style="73" customWidth="1"/>
    <col min="11744" max="11744" width="11.5703125" style="73" customWidth="1"/>
    <col min="11745" max="11993" width="9.140625" style="73"/>
    <col min="11994" max="11994" width="18.140625" style="73" customWidth="1"/>
    <col min="11995" max="11995" width="42.42578125" style="73" customWidth="1"/>
    <col min="11996" max="11996" width="12.140625" style="73" customWidth="1"/>
    <col min="11997" max="11997" width="12.28515625" style="73" customWidth="1"/>
    <col min="11998" max="11998" width="10.28515625" style="73" customWidth="1"/>
    <col min="11999" max="11999" width="10.5703125" style="73" customWidth="1"/>
    <col min="12000" max="12000" width="11.5703125" style="73" customWidth="1"/>
    <col min="12001" max="12249" width="9.140625" style="73"/>
    <col min="12250" max="12250" width="18.140625" style="73" customWidth="1"/>
    <col min="12251" max="12251" width="42.42578125" style="73" customWidth="1"/>
    <col min="12252" max="12252" width="12.140625" style="73" customWidth="1"/>
    <col min="12253" max="12253" width="12.28515625" style="73" customWidth="1"/>
    <col min="12254" max="12254" width="10.28515625" style="73" customWidth="1"/>
    <col min="12255" max="12255" width="10.5703125" style="73" customWidth="1"/>
    <col min="12256" max="12256" width="11.5703125" style="73" customWidth="1"/>
    <col min="12257" max="12505" width="9.140625" style="73"/>
    <col min="12506" max="12506" width="18.140625" style="73" customWidth="1"/>
    <col min="12507" max="12507" width="42.42578125" style="73" customWidth="1"/>
    <col min="12508" max="12508" width="12.140625" style="73" customWidth="1"/>
    <col min="12509" max="12509" width="12.28515625" style="73" customWidth="1"/>
    <col min="12510" max="12510" width="10.28515625" style="73" customWidth="1"/>
    <col min="12511" max="12511" width="10.5703125" style="73" customWidth="1"/>
    <col min="12512" max="12512" width="11.5703125" style="73" customWidth="1"/>
    <col min="12513" max="12761" width="9.140625" style="73"/>
    <col min="12762" max="12762" width="18.140625" style="73" customWidth="1"/>
    <col min="12763" max="12763" width="42.42578125" style="73" customWidth="1"/>
    <col min="12764" max="12764" width="12.140625" style="73" customWidth="1"/>
    <col min="12765" max="12765" width="12.28515625" style="73" customWidth="1"/>
    <col min="12766" max="12766" width="10.28515625" style="73" customWidth="1"/>
    <col min="12767" max="12767" width="10.5703125" style="73" customWidth="1"/>
    <col min="12768" max="12768" width="11.5703125" style="73" customWidth="1"/>
    <col min="12769" max="13017" width="9.140625" style="73"/>
    <col min="13018" max="13018" width="18.140625" style="73" customWidth="1"/>
    <col min="13019" max="13019" width="42.42578125" style="73" customWidth="1"/>
    <col min="13020" max="13020" width="12.140625" style="73" customWidth="1"/>
    <col min="13021" max="13021" width="12.28515625" style="73" customWidth="1"/>
    <col min="13022" max="13022" width="10.28515625" style="73" customWidth="1"/>
    <col min="13023" max="13023" width="10.5703125" style="73" customWidth="1"/>
    <col min="13024" max="13024" width="11.5703125" style="73" customWidth="1"/>
    <col min="13025" max="13273" width="9.140625" style="73"/>
    <col min="13274" max="13274" width="18.140625" style="73" customWidth="1"/>
    <col min="13275" max="13275" width="42.42578125" style="73" customWidth="1"/>
    <col min="13276" max="13276" width="12.140625" style="73" customWidth="1"/>
    <col min="13277" max="13277" width="12.28515625" style="73" customWidth="1"/>
    <col min="13278" max="13278" width="10.28515625" style="73" customWidth="1"/>
    <col min="13279" max="13279" width="10.5703125" style="73" customWidth="1"/>
    <col min="13280" max="13280" width="11.5703125" style="73" customWidth="1"/>
    <col min="13281" max="13529" width="9.140625" style="73"/>
    <col min="13530" max="13530" width="18.140625" style="73" customWidth="1"/>
    <col min="13531" max="13531" width="42.42578125" style="73" customWidth="1"/>
    <col min="13532" max="13532" width="12.140625" style="73" customWidth="1"/>
    <col min="13533" max="13533" width="12.28515625" style="73" customWidth="1"/>
    <col min="13534" max="13534" width="10.28515625" style="73" customWidth="1"/>
    <col min="13535" max="13535" width="10.5703125" style="73" customWidth="1"/>
    <col min="13536" max="13536" width="11.5703125" style="73" customWidth="1"/>
    <col min="13537" max="13785" width="9.140625" style="73"/>
    <col min="13786" max="13786" width="18.140625" style="73" customWidth="1"/>
    <col min="13787" max="13787" width="42.42578125" style="73" customWidth="1"/>
    <col min="13788" max="13788" width="12.140625" style="73" customWidth="1"/>
    <col min="13789" max="13789" width="12.28515625" style="73" customWidth="1"/>
    <col min="13790" max="13790" width="10.28515625" style="73" customWidth="1"/>
    <col min="13791" max="13791" width="10.5703125" style="73" customWidth="1"/>
    <col min="13792" max="13792" width="11.5703125" style="73" customWidth="1"/>
    <col min="13793" max="14041" width="9.140625" style="73"/>
    <col min="14042" max="14042" width="18.140625" style="73" customWidth="1"/>
    <col min="14043" max="14043" width="42.42578125" style="73" customWidth="1"/>
    <col min="14044" max="14044" width="12.140625" style="73" customWidth="1"/>
    <col min="14045" max="14045" width="12.28515625" style="73" customWidth="1"/>
    <col min="14046" max="14046" width="10.28515625" style="73" customWidth="1"/>
    <col min="14047" max="14047" width="10.5703125" style="73" customWidth="1"/>
    <col min="14048" max="14048" width="11.5703125" style="73" customWidth="1"/>
    <col min="14049" max="14297" width="9.140625" style="73"/>
    <col min="14298" max="14298" width="18.140625" style="73" customWidth="1"/>
    <col min="14299" max="14299" width="42.42578125" style="73" customWidth="1"/>
    <col min="14300" max="14300" width="12.140625" style="73" customWidth="1"/>
    <col min="14301" max="14301" width="12.28515625" style="73" customWidth="1"/>
    <col min="14302" max="14302" width="10.28515625" style="73" customWidth="1"/>
    <col min="14303" max="14303" width="10.5703125" style="73" customWidth="1"/>
    <col min="14304" max="14304" width="11.5703125" style="73" customWidth="1"/>
    <col min="14305" max="14553" width="9.140625" style="73"/>
    <col min="14554" max="14554" width="18.140625" style="73" customWidth="1"/>
    <col min="14555" max="14555" width="42.42578125" style="73" customWidth="1"/>
    <col min="14556" max="14556" width="12.140625" style="73" customWidth="1"/>
    <col min="14557" max="14557" width="12.28515625" style="73" customWidth="1"/>
    <col min="14558" max="14558" width="10.28515625" style="73" customWidth="1"/>
    <col min="14559" max="14559" width="10.5703125" style="73" customWidth="1"/>
    <col min="14560" max="14560" width="11.5703125" style="73" customWidth="1"/>
    <col min="14561" max="14809" width="9.140625" style="73"/>
    <col min="14810" max="14810" width="18.140625" style="73" customWidth="1"/>
    <col min="14811" max="14811" width="42.42578125" style="73" customWidth="1"/>
    <col min="14812" max="14812" width="12.140625" style="73" customWidth="1"/>
    <col min="14813" max="14813" width="12.28515625" style="73" customWidth="1"/>
    <col min="14814" max="14814" width="10.28515625" style="73" customWidth="1"/>
    <col min="14815" max="14815" width="10.5703125" style="73" customWidth="1"/>
    <col min="14816" max="14816" width="11.5703125" style="73" customWidth="1"/>
    <col min="14817" max="15065" width="9.140625" style="73"/>
    <col min="15066" max="15066" width="18.140625" style="73" customWidth="1"/>
    <col min="15067" max="15067" width="42.42578125" style="73" customWidth="1"/>
    <col min="15068" max="15068" width="12.140625" style="73" customWidth="1"/>
    <col min="15069" max="15069" width="12.28515625" style="73" customWidth="1"/>
    <col min="15070" max="15070" width="10.28515625" style="73" customWidth="1"/>
    <col min="15071" max="15071" width="10.5703125" style="73" customWidth="1"/>
    <col min="15072" max="15072" width="11.5703125" style="73" customWidth="1"/>
    <col min="15073" max="15321" width="9.140625" style="73"/>
    <col min="15322" max="15322" width="18.140625" style="73" customWidth="1"/>
    <col min="15323" max="15323" width="42.42578125" style="73" customWidth="1"/>
    <col min="15324" max="15324" width="12.140625" style="73" customWidth="1"/>
    <col min="15325" max="15325" width="12.28515625" style="73" customWidth="1"/>
    <col min="15326" max="15326" width="10.28515625" style="73" customWidth="1"/>
    <col min="15327" max="15327" width="10.5703125" style="73" customWidth="1"/>
    <col min="15328" max="15328" width="11.5703125" style="73" customWidth="1"/>
    <col min="15329" max="15577" width="9.140625" style="73"/>
    <col min="15578" max="15578" width="18.140625" style="73" customWidth="1"/>
    <col min="15579" max="15579" width="42.42578125" style="73" customWidth="1"/>
    <col min="15580" max="15580" width="12.140625" style="73" customWidth="1"/>
    <col min="15581" max="15581" width="12.28515625" style="73" customWidth="1"/>
    <col min="15582" max="15582" width="10.28515625" style="73" customWidth="1"/>
    <col min="15583" max="15583" width="10.5703125" style="73" customWidth="1"/>
    <col min="15584" max="15584" width="11.5703125" style="73" customWidth="1"/>
    <col min="15585" max="15833" width="9.140625" style="73"/>
    <col min="15834" max="15834" width="18.140625" style="73" customWidth="1"/>
    <col min="15835" max="15835" width="42.42578125" style="73" customWidth="1"/>
    <col min="15836" max="15836" width="12.140625" style="73" customWidth="1"/>
    <col min="15837" max="15837" width="12.28515625" style="73" customWidth="1"/>
    <col min="15838" max="15838" width="10.28515625" style="73" customWidth="1"/>
    <col min="15839" max="15839" width="10.5703125" style="73" customWidth="1"/>
    <col min="15840" max="15840" width="11.5703125" style="73" customWidth="1"/>
    <col min="15841" max="16089" width="9.140625" style="73"/>
    <col min="16090" max="16090" width="18.140625" style="73" customWidth="1"/>
    <col min="16091" max="16091" width="42.42578125" style="73" customWidth="1"/>
    <col min="16092" max="16092" width="12.140625" style="73" customWidth="1"/>
    <col min="16093" max="16093" width="12.28515625" style="73" customWidth="1"/>
    <col min="16094" max="16094" width="10.28515625" style="73" customWidth="1"/>
    <col min="16095" max="16095" width="10.5703125" style="73" customWidth="1"/>
    <col min="16096" max="16096" width="11.5703125" style="73" customWidth="1"/>
    <col min="16097" max="16384" width="9.140625" style="73"/>
  </cols>
  <sheetData>
    <row r="1" spans="1:5" ht="15.75" customHeight="1" x14ac:dyDescent="0.3">
      <c r="C1" s="84" t="s">
        <v>125</v>
      </c>
      <c r="D1" s="84"/>
    </row>
    <row r="2" spans="1:5" x14ac:dyDescent="0.25">
      <c r="C2" s="85" t="s">
        <v>177</v>
      </c>
      <c r="D2" s="85"/>
    </row>
    <row r="3" spans="1:5" ht="15.75" customHeight="1" x14ac:dyDescent="0.3">
      <c r="C3" s="83" t="s">
        <v>178</v>
      </c>
      <c r="D3" s="83"/>
    </row>
    <row r="4" spans="1:5" ht="15.75" customHeight="1" x14ac:dyDescent="0.3">
      <c r="C4" s="83" t="s">
        <v>126</v>
      </c>
      <c r="D4" s="83"/>
    </row>
    <row r="5" spans="1:5" ht="15.75" customHeight="1" x14ac:dyDescent="0.3">
      <c r="C5" s="83" t="s">
        <v>127</v>
      </c>
      <c r="D5" s="83"/>
    </row>
    <row r="6" spans="1:5" ht="15.75" customHeight="1" x14ac:dyDescent="0.3">
      <c r="C6" s="83" t="s">
        <v>250</v>
      </c>
      <c r="D6" s="83"/>
      <c r="E6" s="73" t="s">
        <v>249</v>
      </c>
    </row>
    <row r="7" spans="1:5" ht="18" customHeight="1" x14ac:dyDescent="0.3">
      <c r="C7" s="57"/>
      <c r="D7" s="78"/>
    </row>
    <row r="8" spans="1:5" ht="21" customHeight="1" x14ac:dyDescent="0.25">
      <c r="A8" s="79" t="s">
        <v>244</v>
      </c>
      <c r="B8" s="79"/>
      <c r="C8" s="79"/>
      <c r="D8" s="79"/>
      <c r="E8" s="79"/>
    </row>
    <row r="9" spans="1:5" ht="21.75" customHeight="1" x14ac:dyDescent="0.25">
      <c r="A9" s="80" t="s">
        <v>89</v>
      </c>
      <c r="B9" s="80"/>
      <c r="C9" s="80"/>
      <c r="D9" s="80"/>
      <c r="E9" s="80"/>
    </row>
    <row r="10" spans="1:5" ht="21.75" customHeight="1" x14ac:dyDescent="0.25">
      <c r="A10" s="58"/>
      <c r="B10" s="59"/>
      <c r="C10" s="59"/>
      <c r="E10" s="60" t="s">
        <v>217</v>
      </c>
    </row>
    <row r="11" spans="1:5" ht="54.75" customHeight="1" x14ac:dyDescent="0.25">
      <c r="A11" s="61" t="s">
        <v>90</v>
      </c>
      <c r="B11" s="62" t="s">
        <v>1</v>
      </c>
      <c r="C11" s="63" t="s">
        <v>233</v>
      </c>
      <c r="D11" s="63" t="s">
        <v>243</v>
      </c>
      <c r="E11" s="64" t="s">
        <v>2</v>
      </c>
    </row>
    <row r="12" spans="1:5" s="74" customFormat="1" ht="22.5" customHeight="1" x14ac:dyDescent="0.25">
      <c r="A12" s="65"/>
      <c r="B12" s="65" t="s">
        <v>183</v>
      </c>
      <c r="C12" s="66">
        <f>C13+C64</f>
        <v>15662779.309999999</v>
      </c>
      <c r="D12" s="66">
        <f>D13+D64</f>
        <v>8853805.9800000004</v>
      </c>
      <c r="E12" s="67">
        <f>D12/C12*100</f>
        <v>56.527681356955803</v>
      </c>
    </row>
    <row r="13" spans="1:5" ht="22.5" customHeight="1" x14ac:dyDescent="0.25">
      <c r="A13" s="68" t="s">
        <v>91</v>
      </c>
      <c r="B13" s="69" t="s">
        <v>184</v>
      </c>
      <c r="C13" s="66">
        <f>C14+C15+C20+C25+C30+C33+C43+C48+C51+C58+C59</f>
        <v>3993276.7099999995</v>
      </c>
      <c r="D13" s="66">
        <f>D14+D15+D20+D25+D30+D33+D43+D48+D51+D58+D59</f>
        <v>2936167.2699999996</v>
      </c>
      <c r="E13" s="67">
        <f>D13/C13*100</f>
        <v>73.527768878305451</v>
      </c>
    </row>
    <row r="14" spans="1:5" ht="18.75" customHeight="1" x14ac:dyDescent="0.25">
      <c r="A14" s="68" t="s">
        <v>218</v>
      </c>
      <c r="B14" s="65" t="s">
        <v>222</v>
      </c>
      <c r="C14" s="66">
        <v>2106468.4</v>
      </c>
      <c r="D14" s="67">
        <v>1515233.47</v>
      </c>
      <c r="E14" s="67">
        <f t="shared" ref="E14:E70" si="0">D14/C14*100</f>
        <v>71.932409240034175</v>
      </c>
    </row>
    <row r="15" spans="1:5" ht="36" customHeight="1" x14ac:dyDescent="0.25">
      <c r="A15" s="68" t="s">
        <v>92</v>
      </c>
      <c r="B15" s="69" t="s">
        <v>93</v>
      </c>
      <c r="C15" s="66">
        <f>C16+C17+C18+C19</f>
        <v>14734</v>
      </c>
      <c r="D15" s="66">
        <f>D16+D17+D18+D19</f>
        <v>12375.98</v>
      </c>
      <c r="E15" s="67">
        <f t="shared" si="0"/>
        <v>83.996063526537256</v>
      </c>
    </row>
    <row r="16" spans="1:5" ht="67.5" hidden="1" customHeight="1" x14ac:dyDescent="0.25">
      <c r="A16" s="68" t="s">
        <v>185</v>
      </c>
      <c r="B16" s="69" t="s">
        <v>128</v>
      </c>
      <c r="C16" s="67">
        <v>6978.4</v>
      </c>
      <c r="D16" s="67">
        <v>6339.43</v>
      </c>
      <c r="E16" s="67">
        <f t="shared" si="0"/>
        <v>90.8436031181933</v>
      </c>
    </row>
    <row r="17" spans="1:5" ht="90" hidden="1" customHeight="1" x14ac:dyDescent="0.25">
      <c r="A17" s="68" t="s">
        <v>186</v>
      </c>
      <c r="B17" s="69" t="s">
        <v>129</v>
      </c>
      <c r="C17" s="67">
        <v>48.4</v>
      </c>
      <c r="D17" s="67">
        <v>34.159999999999997</v>
      </c>
      <c r="E17" s="67">
        <f t="shared" si="0"/>
        <v>70.578512396694208</v>
      </c>
    </row>
    <row r="18" spans="1:5" ht="76.5" hidden="1" customHeight="1" x14ac:dyDescent="0.25">
      <c r="A18" s="68" t="s">
        <v>187</v>
      </c>
      <c r="B18" s="69" t="s">
        <v>130</v>
      </c>
      <c r="C18" s="67">
        <v>8625.1</v>
      </c>
      <c r="D18" s="67">
        <v>6746.18</v>
      </c>
      <c r="E18" s="67">
        <f t="shared" si="0"/>
        <v>78.21567286176392</v>
      </c>
    </row>
    <row r="19" spans="1:5" ht="72.75" hidden="1" customHeight="1" x14ac:dyDescent="0.25">
      <c r="A19" s="68" t="s">
        <v>188</v>
      </c>
      <c r="B19" s="69" t="s">
        <v>131</v>
      </c>
      <c r="C19" s="67">
        <v>-917.9</v>
      </c>
      <c r="D19" s="67">
        <v>-743.79</v>
      </c>
      <c r="E19" s="67">
        <f t="shared" si="0"/>
        <v>81.031702799869265</v>
      </c>
    </row>
    <row r="20" spans="1:5" ht="29.25" customHeight="1" x14ac:dyDescent="0.25">
      <c r="A20" s="70" t="s">
        <v>94</v>
      </c>
      <c r="B20" s="70" t="s">
        <v>95</v>
      </c>
      <c r="C20" s="67">
        <f>C21+C22+C23+C24</f>
        <v>509798.3</v>
      </c>
      <c r="D20" s="67">
        <f>D21+D22+D23+D24</f>
        <v>398479.67999999993</v>
      </c>
      <c r="E20" s="67">
        <f t="shared" si="0"/>
        <v>78.164183756595492</v>
      </c>
    </row>
    <row r="21" spans="1:5" ht="30" x14ac:dyDescent="0.25">
      <c r="A21" s="68" t="s">
        <v>132</v>
      </c>
      <c r="B21" s="69" t="s">
        <v>133</v>
      </c>
      <c r="C21" s="67">
        <v>458032</v>
      </c>
      <c r="D21" s="67">
        <v>351141.04</v>
      </c>
      <c r="E21" s="67">
        <f t="shared" si="0"/>
        <v>76.662992978656504</v>
      </c>
    </row>
    <row r="22" spans="1:5" ht="30" x14ac:dyDescent="0.25">
      <c r="A22" s="68" t="s">
        <v>134</v>
      </c>
      <c r="B22" s="69" t="s">
        <v>135</v>
      </c>
      <c r="C22" s="67">
        <v>-5061</v>
      </c>
      <c r="D22" s="75">
        <v>-5077.26</v>
      </c>
      <c r="E22" s="67">
        <f t="shared" si="0"/>
        <v>100.32128037937167</v>
      </c>
    </row>
    <row r="23" spans="1:5" ht="30" customHeight="1" x14ac:dyDescent="0.25">
      <c r="A23" s="68" t="s">
        <v>136</v>
      </c>
      <c r="B23" s="69" t="s">
        <v>189</v>
      </c>
      <c r="C23" s="67">
        <v>7364.3</v>
      </c>
      <c r="D23" s="66">
        <v>8043.22</v>
      </c>
      <c r="E23" s="67">
        <f t="shared" si="0"/>
        <v>109.21907038007686</v>
      </c>
    </row>
    <row r="24" spans="1:5" ht="34.5" customHeight="1" x14ac:dyDescent="0.25">
      <c r="A24" s="68" t="s">
        <v>137</v>
      </c>
      <c r="B24" s="69" t="s">
        <v>138</v>
      </c>
      <c r="C24" s="67">
        <v>49463</v>
      </c>
      <c r="D24" s="71">
        <v>44372.68</v>
      </c>
      <c r="E24" s="67">
        <f t="shared" si="0"/>
        <v>89.708832864969779</v>
      </c>
    </row>
    <row r="25" spans="1:5" ht="24.75" customHeight="1" x14ac:dyDescent="0.25">
      <c r="A25" s="68" t="s">
        <v>96</v>
      </c>
      <c r="B25" s="65" t="s">
        <v>97</v>
      </c>
      <c r="C25" s="66">
        <f>C26+C27</f>
        <v>656922.11</v>
      </c>
      <c r="D25" s="66">
        <f>D26+D27</f>
        <v>203383.21000000002</v>
      </c>
      <c r="E25" s="67">
        <f t="shared" si="0"/>
        <v>30.960018989161441</v>
      </c>
    </row>
    <row r="26" spans="1:5" ht="18.75" hidden="1" customHeight="1" x14ac:dyDescent="0.25">
      <c r="A26" s="68" t="s">
        <v>139</v>
      </c>
      <c r="B26" s="69" t="s">
        <v>140</v>
      </c>
      <c r="C26" s="67">
        <v>401792.01</v>
      </c>
      <c r="D26" s="66">
        <v>55411.85</v>
      </c>
      <c r="E26" s="67">
        <f t="shared" si="0"/>
        <v>13.791177679217661</v>
      </c>
    </row>
    <row r="27" spans="1:5" ht="21.75" hidden="1" customHeight="1" x14ac:dyDescent="0.25">
      <c r="A27" s="68" t="s">
        <v>141</v>
      </c>
      <c r="B27" s="69" t="s">
        <v>142</v>
      </c>
      <c r="C27" s="66">
        <f>C28+C29</f>
        <v>255130.09999999998</v>
      </c>
      <c r="D27" s="66">
        <f>D28+D29</f>
        <v>147971.36000000002</v>
      </c>
      <c r="E27" s="67">
        <f t="shared" si="0"/>
        <v>57.99839376067348</v>
      </c>
    </row>
    <row r="28" spans="1:5" ht="33" hidden="1" customHeight="1" x14ac:dyDescent="0.25">
      <c r="A28" s="68" t="s">
        <v>190</v>
      </c>
      <c r="B28" s="69" t="s">
        <v>191</v>
      </c>
      <c r="C28" s="67">
        <v>188999.9</v>
      </c>
      <c r="D28" s="67">
        <v>138387.16</v>
      </c>
      <c r="E28" s="67">
        <f t="shared" si="0"/>
        <v>73.220758317861538</v>
      </c>
    </row>
    <row r="29" spans="1:5" ht="18.75" hidden="1" customHeight="1" x14ac:dyDescent="0.25">
      <c r="A29" s="68" t="s">
        <v>192</v>
      </c>
      <c r="B29" s="69" t="s">
        <v>193</v>
      </c>
      <c r="C29" s="67">
        <v>66130.2</v>
      </c>
      <c r="D29" s="67">
        <v>9584.2000000000007</v>
      </c>
      <c r="E29" s="67">
        <f t="shared" si="0"/>
        <v>14.492924563966239</v>
      </c>
    </row>
    <row r="30" spans="1:5" x14ac:dyDescent="0.25">
      <c r="A30" s="68" t="s">
        <v>98</v>
      </c>
      <c r="B30" s="69" t="s">
        <v>99</v>
      </c>
      <c r="C30" s="66">
        <f>C31+C32</f>
        <v>62362</v>
      </c>
      <c r="D30" s="66">
        <f>D31+D32</f>
        <v>48687.1</v>
      </c>
      <c r="E30" s="67">
        <f t="shared" si="0"/>
        <v>78.071742407235178</v>
      </c>
    </row>
    <row r="31" spans="1:5" ht="30" hidden="1" x14ac:dyDescent="0.25">
      <c r="A31" s="68" t="s">
        <v>194</v>
      </c>
      <c r="B31" s="65" t="s">
        <v>195</v>
      </c>
      <c r="C31" s="67">
        <v>62307</v>
      </c>
      <c r="D31" s="67">
        <v>48597.1</v>
      </c>
      <c r="E31" s="67">
        <f t="shared" si="0"/>
        <v>77.996212303593495</v>
      </c>
    </row>
    <row r="32" spans="1:5" ht="30" hidden="1" x14ac:dyDescent="0.25">
      <c r="A32" s="68" t="s">
        <v>143</v>
      </c>
      <c r="B32" s="65" t="s">
        <v>196</v>
      </c>
      <c r="C32" s="67">
        <v>55</v>
      </c>
      <c r="D32" s="67">
        <v>90</v>
      </c>
      <c r="E32" s="67">
        <f t="shared" si="0"/>
        <v>163.63636363636365</v>
      </c>
    </row>
    <row r="33" spans="1:5" ht="50.25" customHeight="1" x14ac:dyDescent="0.25">
      <c r="A33" s="68" t="s">
        <v>100</v>
      </c>
      <c r="B33" s="69" t="s">
        <v>101</v>
      </c>
      <c r="C33" s="66">
        <f>SUM(C34:C42)</f>
        <v>371073.4</v>
      </c>
      <c r="D33" s="66">
        <f>SUM(D34:D42)</f>
        <v>344875.14</v>
      </c>
      <c r="E33" s="67">
        <f t="shared" si="0"/>
        <v>92.939871195294515</v>
      </c>
    </row>
    <row r="34" spans="1:5" ht="75" hidden="1" x14ac:dyDescent="0.25">
      <c r="A34" s="68" t="s">
        <v>144</v>
      </c>
      <c r="B34" s="69" t="s">
        <v>145</v>
      </c>
      <c r="C34" s="67">
        <v>144760</v>
      </c>
      <c r="D34" s="71">
        <v>127482.42</v>
      </c>
      <c r="E34" s="67">
        <f t="shared" si="0"/>
        <v>88.064672561481075</v>
      </c>
    </row>
    <row r="35" spans="1:5" ht="75" hidden="1" x14ac:dyDescent="0.25">
      <c r="A35" s="68" t="s">
        <v>146</v>
      </c>
      <c r="B35" s="69" t="s">
        <v>197</v>
      </c>
      <c r="C35" s="67">
        <v>95159</v>
      </c>
      <c r="D35" s="71">
        <v>103590.6</v>
      </c>
      <c r="E35" s="67">
        <f t="shared" si="0"/>
        <v>108.86053867737155</v>
      </c>
    </row>
    <row r="36" spans="1:5" ht="75" hidden="1" x14ac:dyDescent="0.25">
      <c r="A36" s="68" t="s">
        <v>147</v>
      </c>
      <c r="B36" s="69" t="s">
        <v>148</v>
      </c>
      <c r="C36" s="67">
        <v>1238</v>
      </c>
      <c r="D36" s="71">
        <v>1232.8900000000001</v>
      </c>
      <c r="E36" s="67">
        <f t="shared" si="0"/>
        <v>99.587237479806149</v>
      </c>
    </row>
    <row r="37" spans="1:5" ht="45" hidden="1" x14ac:dyDescent="0.25">
      <c r="A37" s="68" t="s">
        <v>149</v>
      </c>
      <c r="B37" s="65" t="s">
        <v>198</v>
      </c>
      <c r="C37" s="67">
        <v>97283</v>
      </c>
      <c r="D37" s="71">
        <v>82722.080000000002</v>
      </c>
      <c r="E37" s="67">
        <f t="shared" si="0"/>
        <v>85.03241059589034</v>
      </c>
    </row>
    <row r="38" spans="1:5" ht="120" hidden="1" x14ac:dyDescent="0.25">
      <c r="A38" s="68" t="s">
        <v>213</v>
      </c>
      <c r="B38" s="65" t="s">
        <v>199</v>
      </c>
      <c r="C38" s="67">
        <v>87.2</v>
      </c>
      <c r="D38" s="71">
        <v>31.16</v>
      </c>
      <c r="E38" s="67">
        <f t="shared" si="0"/>
        <v>35.73394495412844</v>
      </c>
    </row>
    <row r="39" spans="1:5" ht="90" hidden="1" x14ac:dyDescent="0.25">
      <c r="A39" s="68" t="s">
        <v>150</v>
      </c>
      <c r="B39" s="65" t="s">
        <v>151</v>
      </c>
      <c r="C39" s="67">
        <v>72.3</v>
      </c>
      <c r="D39" s="71">
        <v>146.88</v>
      </c>
      <c r="E39" s="67">
        <f t="shared" si="0"/>
        <v>203.15352697095435</v>
      </c>
    </row>
    <row r="40" spans="1:5" ht="60" hidden="1" x14ac:dyDescent="0.25">
      <c r="A40" s="68" t="s">
        <v>179</v>
      </c>
      <c r="B40" s="69" t="s">
        <v>180</v>
      </c>
      <c r="C40" s="66"/>
      <c r="D40" s="67"/>
      <c r="E40" s="67" t="e">
        <f t="shared" si="0"/>
        <v>#DIV/0!</v>
      </c>
    </row>
    <row r="41" spans="1:5" ht="45" hidden="1" x14ac:dyDescent="0.25">
      <c r="A41" s="68" t="s">
        <v>152</v>
      </c>
      <c r="B41" s="69" t="s">
        <v>153</v>
      </c>
      <c r="C41" s="67">
        <v>1620</v>
      </c>
      <c r="D41" s="71">
        <v>851.66</v>
      </c>
      <c r="E41" s="67">
        <f t="shared" si="0"/>
        <v>52.571604938271598</v>
      </c>
    </row>
    <row r="42" spans="1:5" ht="90" hidden="1" x14ac:dyDescent="0.25">
      <c r="A42" s="68" t="s">
        <v>154</v>
      </c>
      <c r="B42" s="69" t="s">
        <v>155</v>
      </c>
      <c r="C42" s="67">
        <v>30853.9</v>
      </c>
      <c r="D42" s="71">
        <v>28817.45</v>
      </c>
      <c r="E42" s="67">
        <f t="shared" si="0"/>
        <v>93.399699875866588</v>
      </c>
    </row>
    <row r="43" spans="1:5" ht="36.75" customHeight="1" x14ac:dyDescent="0.25">
      <c r="A43" s="68" t="s">
        <v>102</v>
      </c>
      <c r="B43" s="69" t="s">
        <v>103</v>
      </c>
      <c r="C43" s="66">
        <f>C44+C45+C46+C47</f>
        <v>22900</v>
      </c>
      <c r="D43" s="66">
        <f>D44+D45+D46+D47</f>
        <v>17571.150000000001</v>
      </c>
      <c r="E43" s="67">
        <f t="shared" si="0"/>
        <v>76.729912663755456</v>
      </c>
    </row>
    <row r="44" spans="1:5" ht="30" hidden="1" x14ac:dyDescent="0.25">
      <c r="A44" s="68" t="s">
        <v>156</v>
      </c>
      <c r="B44" s="69" t="s">
        <v>157</v>
      </c>
      <c r="C44" s="67">
        <v>3800</v>
      </c>
      <c r="D44" s="71">
        <v>3238.48</v>
      </c>
      <c r="E44" s="67">
        <f t="shared" si="0"/>
        <v>85.223157894736843</v>
      </c>
    </row>
    <row r="45" spans="1:5" hidden="1" x14ac:dyDescent="0.25">
      <c r="A45" s="68" t="s">
        <v>158</v>
      </c>
      <c r="B45" s="69" t="s">
        <v>159</v>
      </c>
      <c r="C45" s="67">
        <v>700</v>
      </c>
      <c r="D45" s="71">
        <v>581.83000000000004</v>
      </c>
      <c r="E45" s="67">
        <f t="shared" si="0"/>
        <v>83.118571428571428</v>
      </c>
    </row>
    <row r="46" spans="1:5" hidden="1" x14ac:dyDescent="0.25">
      <c r="A46" s="68" t="s">
        <v>160</v>
      </c>
      <c r="B46" s="69" t="s">
        <v>200</v>
      </c>
      <c r="C46" s="67">
        <v>8400</v>
      </c>
      <c r="D46" s="71">
        <v>6797.86</v>
      </c>
      <c r="E46" s="67">
        <f t="shared" si="0"/>
        <v>80.926904761904765</v>
      </c>
    </row>
    <row r="47" spans="1:5" hidden="1" x14ac:dyDescent="0.25">
      <c r="A47" s="68" t="s">
        <v>181</v>
      </c>
      <c r="B47" s="69" t="s">
        <v>182</v>
      </c>
      <c r="C47" s="67">
        <v>10000</v>
      </c>
      <c r="D47" s="71">
        <v>6952.98</v>
      </c>
      <c r="E47" s="67">
        <f t="shared" si="0"/>
        <v>69.529799999999994</v>
      </c>
    </row>
    <row r="48" spans="1:5" ht="42.75" customHeight="1" x14ac:dyDescent="0.25">
      <c r="A48" s="68" t="s">
        <v>104</v>
      </c>
      <c r="B48" s="69" t="s">
        <v>105</v>
      </c>
      <c r="C48" s="66">
        <f>C49+C50</f>
        <v>22384.1</v>
      </c>
      <c r="D48" s="66">
        <f>D49+D50</f>
        <v>167461.03</v>
      </c>
      <c r="E48" s="67">
        <f t="shared" si="0"/>
        <v>748.1249190273453</v>
      </c>
    </row>
    <row r="49" spans="1:5" ht="30" hidden="1" x14ac:dyDescent="0.25">
      <c r="A49" s="68" t="s">
        <v>161</v>
      </c>
      <c r="B49" s="69" t="s">
        <v>162</v>
      </c>
      <c r="C49" s="67">
        <v>2054.1</v>
      </c>
      <c r="D49" s="67">
        <v>1919.8</v>
      </c>
      <c r="E49" s="67">
        <f t="shared" si="0"/>
        <v>93.461856774256376</v>
      </c>
    </row>
    <row r="50" spans="1:5" ht="30" hidden="1" x14ac:dyDescent="0.25">
      <c r="A50" s="68" t="s">
        <v>163</v>
      </c>
      <c r="B50" s="69" t="s">
        <v>164</v>
      </c>
      <c r="C50" s="67">
        <v>20330</v>
      </c>
      <c r="D50" s="67">
        <v>165541.23000000001</v>
      </c>
      <c r="E50" s="67">
        <f t="shared" si="0"/>
        <v>814.27068371864243</v>
      </c>
    </row>
    <row r="51" spans="1:5" ht="39" customHeight="1" x14ac:dyDescent="0.25">
      <c r="A51" s="68" t="s">
        <v>106</v>
      </c>
      <c r="B51" s="65" t="s">
        <v>107</v>
      </c>
      <c r="C51" s="66">
        <f>SUM(C52:C57)</f>
        <v>113888.5</v>
      </c>
      <c r="D51" s="66">
        <f>SUM(D52:D57)</f>
        <v>113446.34</v>
      </c>
      <c r="E51" s="67">
        <f t="shared" si="0"/>
        <v>99.611760625524084</v>
      </c>
    </row>
    <row r="52" spans="1:5" ht="30" hidden="1" x14ac:dyDescent="0.25">
      <c r="A52" s="68" t="s">
        <v>165</v>
      </c>
      <c r="B52" s="69" t="s">
        <v>166</v>
      </c>
      <c r="C52" s="67">
        <v>9706.1</v>
      </c>
      <c r="D52" s="71">
        <v>9846.14</v>
      </c>
      <c r="E52" s="67">
        <f t="shared" si="0"/>
        <v>101.44280400984947</v>
      </c>
    </row>
    <row r="53" spans="1:5" ht="90" hidden="1" x14ac:dyDescent="0.25">
      <c r="A53" s="68" t="s">
        <v>245</v>
      </c>
      <c r="B53" s="76" t="s">
        <v>246</v>
      </c>
      <c r="C53" s="67">
        <v>51451</v>
      </c>
      <c r="D53" s="67">
        <v>43371.35</v>
      </c>
      <c r="E53" s="67">
        <f t="shared" si="0"/>
        <v>84.296417951060235</v>
      </c>
    </row>
    <row r="54" spans="1:5" ht="45" hidden="1" x14ac:dyDescent="0.25">
      <c r="A54" s="68" t="s">
        <v>167</v>
      </c>
      <c r="B54" s="69" t="s">
        <v>168</v>
      </c>
      <c r="C54" s="67">
        <v>27307.4</v>
      </c>
      <c r="D54" s="71">
        <v>34983.79</v>
      </c>
      <c r="E54" s="67">
        <f t="shared" si="0"/>
        <v>128.11102485040684</v>
      </c>
    </row>
    <row r="55" spans="1:5" ht="60" hidden="1" x14ac:dyDescent="0.25">
      <c r="A55" s="68" t="s">
        <v>169</v>
      </c>
      <c r="B55" s="69" t="s">
        <v>170</v>
      </c>
      <c r="C55" s="67">
        <v>21717</v>
      </c>
      <c r="D55" s="71">
        <v>21716.95</v>
      </c>
      <c r="E55" s="67">
        <f t="shared" si="0"/>
        <v>99.999769765621409</v>
      </c>
    </row>
    <row r="56" spans="1:5" ht="90" hidden="1" x14ac:dyDescent="0.25">
      <c r="A56" s="68" t="s">
        <v>201</v>
      </c>
      <c r="B56" s="69" t="s">
        <v>171</v>
      </c>
      <c r="C56" s="67">
        <v>3027</v>
      </c>
      <c r="D56" s="71">
        <v>2847.73</v>
      </c>
      <c r="E56" s="67">
        <f t="shared" si="0"/>
        <v>94.077634621737687</v>
      </c>
    </row>
    <row r="57" spans="1:5" ht="60" hidden="1" x14ac:dyDescent="0.25">
      <c r="A57" s="68" t="s">
        <v>172</v>
      </c>
      <c r="B57" s="69" t="s">
        <v>173</v>
      </c>
      <c r="C57" s="67">
        <v>680</v>
      </c>
      <c r="D57" s="71">
        <v>680.38</v>
      </c>
      <c r="E57" s="67">
        <f t="shared" si="0"/>
        <v>100.05588235294118</v>
      </c>
    </row>
    <row r="58" spans="1:5" ht="18" customHeight="1" x14ac:dyDescent="0.25">
      <c r="A58" s="68" t="s">
        <v>108</v>
      </c>
      <c r="B58" s="69" t="s">
        <v>109</v>
      </c>
      <c r="C58" s="67">
        <v>97649</v>
      </c>
      <c r="D58" s="66">
        <v>97635.77</v>
      </c>
      <c r="E58" s="67">
        <f t="shared" si="0"/>
        <v>99.986451474157448</v>
      </c>
    </row>
    <row r="59" spans="1:5" x14ac:dyDescent="0.25">
      <c r="A59" s="68" t="s">
        <v>219</v>
      </c>
      <c r="B59" s="69" t="s">
        <v>224</v>
      </c>
      <c r="C59" s="66">
        <f>SUM(C60:C63)</f>
        <v>15096.900000000001</v>
      </c>
      <c r="D59" s="66">
        <f>SUM(D60:D63)</f>
        <v>17018.400000000001</v>
      </c>
      <c r="E59" s="67">
        <f t="shared" si="0"/>
        <v>112.72777855056336</v>
      </c>
    </row>
    <row r="60" spans="1:5" ht="30" hidden="1" x14ac:dyDescent="0.25">
      <c r="A60" s="68" t="s">
        <v>204</v>
      </c>
      <c r="B60" s="69" t="s">
        <v>205</v>
      </c>
      <c r="C60" s="67">
        <v>0</v>
      </c>
      <c r="D60" s="71">
        <v>3.56</v>
      </c>
      <c r="E60" s="67" t="e">
        <f t="shared" si="0"/>
        <v>#DIV/0!</v>
      </c>
    </row>
    <row r="61" spans="1:5" hidden="1" x14ac:dyDescent="0.25">
      <c r="A61" s="68" t="s">
        <v>202</v>
      </c>
      <c r="B61" s="69" t="s">
        <v>203</v>
      </c>
      <c r="C61" s="67">
        <v>15086.2</v>
      </c>
      <c r="D61" s="71">
        <v>17004.12</v>
      </c>
      <c r="E61" s="67">
        <f t="shared" si="0"/>
        <v>112.71307552597737</v>
      </c>
    </row>
    <row r="62" spans="1:5" ht="75" hidden="1" x14ac:dyDescent="0.25">
      <c r="A62" s="68" t="s">
        <v>214</v>
      </c>
      <c r="B62" s="69" t="s">
        <v>215</v>
      </c>
      <c r="C62" s="66"/>
      <c r="D62" s="66"/>
      <c r="E62" s="67" t="e">
        <f t="shared" si="0"/>
        <v>#DIV/0!</v>
      </c>
    </row>
    <row r="63" spans="1:5" ht="30" hidden="1" x14ac:dyDescent="0.25">
      <c r="A63" s="76" t="s">
        <v>247</v>
      </c>
      <c r="B63" s="76" t="s">
        <v>248</v>
      </c>
      <c r="C63" s="67">
        <v>10.7</v>
      </c>
      <c r="D63" s="66">
        <v>10.72</v>
      </c>
      <c r="E63" s="67">
        <f t="shared" si="0"/>
        <v>100.18691588785047</v>
      </c>
    </row>
    <row r="64" spans="1:5" x14ac:dyDescent="0.25">
      <c r="A64" s="68" t="s">
        <v>110</v>
      </c>
      <c r="B64" s="69" t="s">
        <v>111</v>
      </c>
      <c r="C64" s="66">
        <f>C65+C72+C70+C71</f>
        <v>11669502.6</v>
      </c>
      <c r="D64" s="66">
        <f>D65+D72+D70+D71</f>
        <v>5917638.71</v>
      </c>
      <c r="E64" s="67">
        <f t="shared" si="0"/>
        <v>50.710290856784248</v>
      </c>
    </row>
    <row r="65" spans="1:5" ht="45" x14ac:dyDescent="0.25">
      <c r="A65" s="68" t="s">
        <v>112</v>
      </c>
      <c r="B65" s="69" t="s">
        <v>206</v>
      </c>
      <c r="C65" s="66">
        <f>C66+C67+C68+C69</f>
        <v>11654502.6</v>
      </c>
      <c r="D65" s="66">
        <f>D66+D67+D68+D69</f>
        <v>6044830.3499999996</v>
      </c>
      <c r="E65" s="67">
        <f t="shared" si="0"/>
        <v>51.866909789869538</v>
      </c>
    </row>
    <row r="66" spans="1:5" ht="30" x14ac:dyDescent="0.25">
      <c r="A66" s="68" t="s">
        <v>226</v>
      </c>
      <c r="B66" s="69" t="s">
        <v>225</v>
      </c>
      <c r="C66" s="67">
        <v>66157</v>
      </c>
      <c r="D66" s="71">
        <v>66157.02</v>
      </c>
      <c r="E66" s="67">
        <f t="shared" si="0"/>
        <v>100.0000302311169</v>
      </c>
    </row>
    <row r="67" spans="1:5" ht="30" x14ac:dyDescent="0.25">
      <c r="A67" s="68" t="s">
        <v>174</v>
      </c>
      <c r="B67" s="69" t="s">
        <v>113</v>
      </c>
      <c r="C67" s="67">
        <v>6475435.7000000002</v>
      </c>
      <c r="D67" s="66">
        <v>2657575.5699999998</v>
      </c>
      <c r="E67" s="67">
        <f t="shared" si="0"/>
        <v>41.040876523567363</v>
      </c>
    </row>
    <row r="68" spans="1:5" ht="30" x14ac:dyDescent="0.25">
      <c r="A68" s="68" t="s">
        <v>207</v>
      </c>
      <c r="B68" s="65" t="s">
        <v>114</v>
      </c>
      <c r="C68" s="67">
        <v>2848799.5</v>
      </c>
      <c r="D68" s="67">
        <v>2019029.95</v>
      </c>
      <c r="E68" s="67">
        <f t="shared" si="0"/>
        <v>70.873009841513948</v>
      </c>
    </row>
    <row r="69" spans="1:5" x14ac:dyDescent="0.25">
      <c r="A69" s="68" t="s">
        <v>175</v>
      </c>
      <c r="B69" s="65" t="s">
        <v>176</v>
      </c>
      <c r="C69" s="67">
        <v>2264110.4</v>
      </c>
      <c r="D69" s="67">
        <v>1302067.81</v>
      </c>
      <c r="E69" s="67">
        <f t="shared" si="0"/>
        <v>57.509024736602953</v>
      </c>
    </row>
    <row r="70" spans="1:5" ht="30" x14ac:dyDescent="0.25">
      <c r="A70" s="68" t="s">
        <v>220</v>
      </c>
      <c r="B70" s="65" t="s">
        <v>208</v>
      </c>
      <c r="C70" s="67">
        <v>15000</v>
      </c>
      <c r="D70" s="71">
        <v>15000</v>
      </c>
      <c r="E70" s="67">
        <f t="shared" si="0"/>
        <v>100</v>
      </c>
    </row>
    <row r="71" spans="1:5" ht="75" x14ac:dyDescent="0.25">
      <c r="A71" s="68" t="s">
        <v>221</v>
      </c>
      <c r="B71" s="69" t="s">
        <v>227</v>
      </c>
      <c r="C71" s="67">
        <v>0</v>
      </c>
      <c r="D71" s="67">
        <v>7137.74</v>
      </c>
      <c r="E71" s="67" t="s">
        <v>216</v>
      </c>
    </row>
    <row r="72" spans="1:5" ht="60" x14ac:dyDescent="0.25">
      <c r="A72" s="68" t="s">
        <v>115</v>
      </c>
      <c r="B72" s="69" t="s">
        <v>228</v>
      </c>
      <c r="C72" s="67">
        <v>0</v>
      </c>
      <c r="D72" s="67">
        <v>-149329.38</v>
      </c>
      <c r="E72" s="67" t="s">
        <v>216</v>
      </c>
    </row>
    <row r="74" spans="1:5" x14ac:dyDescent="0.25">
      <c r="C74" s="77"/>
    </row>
    <row r="75" spans="1:5" x14ac:dyDescent="0.25">
      <c r="C75" s="77"/>
    </row>
  </sheetData>
  <mergeCells count="8">
    <mergeCell ref="A8:E8"/>
    <mergeCell ref="A9:E9"/>
    <mergeCell ref="C1:D1"/>
    <mergeCell ref="C2:D2"/>
    <mergeCell ref="C3:D3"/>
    <mergeCell ref="C4:D4"/>
    <mergeCell ref="C5:D5"/>
    <mergeCell ref="C6:D6"/>
  </mergeCells>
  <pageMargins left="0.78740157480314965" right="0.35433070866141736" top="0.39370078740157483" bottom="0.19685039370078741" header="0.51181102362204722" footer="0.51181102362204722"/>
  <pageSetup paperSize="9" scale="8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89"/>
  <sheetViews>
    <sheetView topLeftCell="A10" zoomScale="90" zoomScaleNormal="90" workbookViewId="0">
      <selection activeCell="A2" sqref="A2"/>
    </sheetView>
  </sheetViews>
  <sheetFormatPr defaultRowHeight="12.75" outlineLevelRow="2" x14ac:dyDescent="0.2"/>
  <cols>
    <col min="1" max="1" width="10.28515625" style="10" customWidth="1"/>
    <col min="2" max="2" width="65.5703125" style="11" customWidth="1"/>
    <col min="3" max="3" width="14.140625" style="10" customWidth="1"/>
    <col min="4" max="4" width="17" style="10" customWidth="1"/>
    <col min="5" max="163" width="9.140625" style="10"/>
    <col min="164" max="164" width="10.5703125" style="10" customWidth="1"/>
    <col min="165" max="165" width="57.85546875" style="10" customWidth="1"/>
    <col min="166" max="167" width="13.140625" style="10" customWidth="1"/>
    <col min="168" max="168" width="9.28515625" style="10" customWidth="1"/>
    <col min="169" max="175" width="0" style="10" hidden="1" customWidth="1"/>
    <col min="176" max="16384" width="9.140625" style="10"/>
  </cols>
  <sheetData>
    <row r="1" spans="1:4" s="1" customFormat="1" ht="24" customHeight="1" x14ac:dyDescent="0.25">
      <c r="A1" s="81" t="s">
        <v>0</v>
      </c>
      <c r="B1" s="81"/>
      <c r="C1" s="81"/>
      <c r="D1" s="81"/>
    </row>
    <row r="2" spans="1:4" s="1" customFormat="1" ht="13.5" customHeight="1" x14ac:dyDescent="0.25">
      <c r="A2" s="44"/>
      <c r="B2" s="45"/>
      <c r="C2" s="45"/>
      <c r="D2" s="46" t="s">
        <v>217</v>
      </c>
    </row>
    <row r="3" spans="1:4" s="2" customFormat="1" ht="51" customHeight="1" x14ac:dyDescent="0.2">
      <c r="A3" s="43" t="s">
        <v>230</v>
      </c>
      <c r="B3" s="42" t="s">
        <v>1</v>
      </c>
      <c r="C3" s="42" t="s">
        <v>233</v>
      </c>
      <c r="D3" s="42" t="s">
        <v>242</v>
      </c>
    </row>
    <row r="4" spans="1:4" s="3" customFormat="1" ht="15.75" x14ac:dyDescent="0.25">
      <c r="A4" s="48" t="s">
        <v>3</v>
      </c>
      <c r="B4" s="49" t="s">
        <v>4</v>
      </c>
      <c r="C4" s="50">
        <f>SUM(C5+C6+C7+C9+C11+C12)+C8+C10</f>
        <v>827244.70000000007</v>
      </c>
      <c r="D4" s="50">
        <f>SUM(D5+D6+D7+D9+D11+D12)+D8+D10</f>
        <v>543282.09999999986</v>
      </c>
    </row>
    <row r="5" spans="1:4" s="3" customFormat="1" ht="34.5" customHeight="1" outlineLevel="1" x14ac:dyDescent="0.25">
      <c r="A5" s="35" t="s">
        <v>5</v>
      </c>
      <c r="B5" s="7" t="s">
        <v>6</v>
      </c>
      <c r="C5" s="55">
        <v>3489.8</v>
      </c>
      <c r="D5" s="41">
        <v>2590.1999999999998</v>
      </c>
    </row>
    <row r="6" spans="1:4" s="3" customFormat="1" ht="48" customHeight="1" outlineLevel="1" x14ac:dyDescent="0.25">
      <c r="A6" s="35" t="s">
        <v>7</v>
      </c>
      <c r="B6" s="7" t="s">
        <v>8</v>
      </c>
      <c r="C6" s="55">
        <v>45379.4</v>
      </c>
      <c r="D6" s="41">
        <v>27164.799999999999</v>
      </c>
    </row>
    <row r="7" spans="1:4" s="3" customFormat="1" ht="50.25" customHeight="1" outlineLevel="1" x14ac:dyDescent="0.25">
      <c r="A7" s="35" t="s">
        <v>9</v>
      </c>
      <c r="B7" s="7" t="s">
        <v>10</v>
      </c>
      <c r="C7" s="55">
        <v>344027.2</v>
      </c>
      <c r="D7" s="41">
        <v>240697.1</v>
      </c>
    </row>
    <row r="8" spans="1:4" s="3" customFormat="1" ht="15.75" outlineLevel="1" x14ac:dyDescent="0.25">
      <c r="A8" s="35" t="s">
        <v>11</v>
      </c>
      <c r="B8" s="7" t="s">
        <v>12</v>
      </c>
      <c r="C8" s="55">
        <v>4.4000000000000004</v>
      </c>
      <c r="D8" s="41">
        <v>3.2</v>
      </c>
    </row>
    <row r="9" spans="1:4" s="3" customFormat="1" ht="38.25" customHeight="1" outlineLevel="1" x14ac:dyDescent="0.25">
      <c r="A9" s="35" t="s">
        <v>13</v>
      </c>
      <c r="B9" s="7" t="s">
        <v>14</v>
      </c>
      <c r="C9" s="55">
        <v>82424.5</v>
      </c>
      <c r="D9" s="41">
        <v>57975.1</v>
      </c>
    </row>
    <row r="10" spans="1:4" s="3" customFormat="1" ht="15.75" outlineLevel="1" x14ac:dyDescent="0.25">
      <c r="A10" s="35" t="s">
        <v>15</v>
      </c>
      <c r="B10" s="7" t="s">
        <v>16</v>
      </c>
      <c r="C10" s="55"/>
      <c r="D10" s="41">
        <v>0</v>
      </c>
    </row>
    <row r="11" spans="1:4" s="3" customFormat="1" ht="15.75" outlineLevel="1" x14ac:dyDescent="0.25">
      <c r="A11" s="35" t="s">
        <v>17</v>
      </c>
      <c r="B11" s="7" t="s">
        <v>18</v>
      </c>
      <c r="C11" s="55">
        <v>43034.400000000001</v>
      </c>
      <c r="D11" s="41">
        <v>0</v>
      </c>
    </row>
    <row r="12" spans="1:4" s="3" customFormat="1" ht="15.75" outlineLevel="1" x14ac:dyDescent="0.25">
      <c r="A12" s="35" t="s">
        <v>19</v>
      </c>
      <c r="B12" s="7" t="s">
        <v>20</v>
      </c>
      <c r="C12" s="55">
        <v>308885</v>
      </c>
      <c r="D12" s="41">
        <v>214851.7</v>
      </c>
    </row>
    <row r="13" spans="1:4" s="3" customFormat="1" ht="15.75" x14ac:dyDescent="0.25">
      <c r="A13" s="48" t="s">
        <v>21</v>
      </c>
      <c r="B13" s="49" t="s">
        <v>22</v>
      </c>
      <c r="C13" s="51">
        <f>SUM(C14)</f>
        <v>0</v>
      </c>
      <c r="D13" s="51">
        <f>SUM(D14)</f>
        <v>0</v>
      </c>
    </row>
    <row r="14" spans="1:4" s="3" customFormat="1" ht="15.75" outlineLevel="2" x14ac:dyDescent="0.25">
      <c r="A14" s="4" t="s">
        <v>23</v>
      </c>
      <c r="B14" s="5" t="s">
        <v>24</v>
      </c>
      <c r="C14" s="40">
        <v>0</v>
      </c>
      <c r="D14" s="41">
        <v>0</v>
      </c>
    </row>
    <row r="15" spans="1:4" s="3" customFormat="1" ht="31.5" customHeight="1" x14ac:dyDescent="0.25">
      <c r="A15" s="48" t="s">
        <v>25</v>
      </c>
      <c r="B15" s="49" t="s">
        <v>26</v>
      </c>
      <c r="C15" s="51">
        <f>C16</f>
        <v>149609.29999999999</v>
      </c>
      <c r="D15" s="51">
        <f>D16</f>
        <v>103034.6</v>
      </c>
    </row>
    <row r="16" spans="1:4" s="3" customFormat="1" ht="33" customHeight="1" outlineLevel="1" x14ac:dyDescent="0.25">
      <c r="A16" s="4" t="s">
        <v>209</v>
      </c>
      <c r="B16" s="7" t="s">
        <v>223</v>
      </c>
      <c r="C16" s="41">
        <v>149609.29999999999</v>
      </c>
      <c r="D16" s="41">
        <v>103034.6</v>
      </c>
    </row>
    <row r="17" spans="1:4" s="3" customFormat="1" ht="15.75" x14ac:dyDescent="0.25">
      <c r="A17" s="48" t="s">
        <v>27</v>
      </c>
      <c r="B17" s="49" t="s">
        <v>28</v>
      </c>
      <c r="C17" s="51">
        <f>SUM(C20+C22+C19+C21+C18)</f>
        <v>4451826.2</v>
      </c>
      <c r="D17" s="51">
        <f>SUM(D20+D22+D19+D21+D18)</f>
        <v>2382177.5</v>
      </c>
    </row>
    <row r="18" spans="1:4" s="3" customFormat="1" ht="15.75" outlineLevel="1" x14ac:dyDescent="0.25">
      <c r="A18" s="6" t="s">
        <v>29</v>
      </c>
      <c r="B18" s="7" t="s">
        <v>30</v>
      </c>
      <c r="C18" s="55">
        <v>14985.3</v>
      </c>
      <c r="D18" s="41">
        <v>10908.3</v>
      </c>
    </row>
    <row r="19" spans="1:4" s="3" customFormat="1" ht="15.75" outlineLevel="1" x14ac:dyDescent="0.25">
      <c r="A19" s="4" t="s">
        <v>31</v>
      </c>
      <c r="B19" s="7" t="s">
        <v>32</v>
      </c>
      <c r="C19" s="55">
        <v>1125149.5</v>
      </c>
      <c r="D19" s="41">
        <v>606638</v>
      </c>
    </row>
    <row r="20" spans="1:4" s="3" customFormat="1" ht="15.75" outlineLevel="1" x14ac:dyDescent="0.25">
      <c r="A20" s="4" t="s">
        <v>33</v>
      </c>
      <c r="B20" s="7" t="s">
        <v>34</v>
      </c>
      <c r="C20" s="40">
        <v>332321.09999999998</v>
      </c>
      <c r="D20" s="41">
        <v>153817.70000000001</v>
      </c>
    </row>
    <row r="21" spans="1:4" s="3" customFormat="1" ht="15.75" outlineLevel="1" x14ac:dyDescent="0.25">
      <c r="A21" s="4" t="s">
        <v>35</v>
      </c>
      <c r="B21" s="7" t="s">
        <v>210</v>
      </c>
      <c r="C21" s="40">
        <v>1703537.8</v>
      </c>
      <c r="D21" s="41">
        <v>630837.5</v>
      </c>
    </row>
    <row r="22" spans="1:4" s="3" customFormat="1" ht="15.75" outlineLevel="1" x14ac:dyDescent="0.25">
      <c r="A22" s="4" t="s">
        <v>36</v>
      </c>
      <c r="B22" s="7" t="s">
        <v>37</v>
      </c>
      <c r="C22" s="40">
        <v>1275832.5</v>
      </c>
      <c r="D22" s="41">
        <v>979976</v>
      </c>
    </row>
    <row r="23" spans="1:4" s="3" customFormat="1" ht="15.75" x14ac:dyDescent="0.25">
      <c r="A23" s="48" t="s">
        <v>38</v>
      </c>
      <c r="B23" s="49" t="s">
        <v>39</v>
      </c>
      <c r="C23" s="50">
        <f>SUM(C24+C25+C27+C26)</f>
        <v>5080129.7</v>
      </c>
      <c r="D23" s="50">
        <f>SUM(D24+D25+D27+D26)</f>
        <v>2022830.2999999998</v>
      </c>
    </row>
    <row r="24" spans="1:4" s="3" customFormat="1" ht="15.75" outlineLevel="1" x14ac:dyDescent="0.25">
      <c r="A24" s="4" t="s">
        <v>40</v>
      </c>
      <c r="B24" s="7" t="s">
        <v>41</v>
      </c>
      <c r="C24" s="56">
        <v>277005.8</v>
      </c>
      <c r="D24" s="56">
        <v>223625.2</v>
      </c>
    </row>
    <row r="25" spans="1:4" s="3" customFormat="1" ht="15.75" outlineLevel="1" x14ac:dyDescent="0.25">
      <c r="A25" s="4" t="s">
        <v>42</v>
      </c>
      <c r="B25" s="7" t="s">
        <v>43</v>
      </c>
      <c r="C25" s="56">
        <v>3847776.6</v>
      </c>
      <c r="D25" s="56">
        <v>1227966.8999999999</v>
      </c>
    </row>
    <row r="26" spans="1:4" s="3" customFormat="1" ht="15.75" outlineLevel="1" x14ac:dyDescent="0.25">
      <c r="A26" s="4" t="s">
        <v>44</v>
      </c>
      <c r="B26" s="7" t="s">
        <v>45</v>
      </c>
      <c r="C26" s="56">
        <v>767495.7</v>
      </c>
      <c r="D26" s="56">
        <v>437592.1</v>
      </c>
    </row>
    <row r="27" spans="1:4" s="3" customFormat="1" ht="15.75" customHeight="1" outlineLevel="1" x14ac:dyDescent="0.25">
      <c r="A27" s="4" t="s">
        <v>46</v>
      </c>
      <c r="B27" s="7" t="s">
        <v>47</v>
      </c>
      <c r="C27" s="56">
        <v>187851.6</v>
      </c>
      <c r="D27" s="56">
        <v>133646.1</v>
      </c>
    </row>
    <row r="28" spans="1:4" s="3" customFormat="1" ht="15.75" customHeight="1" x14ac:dyDescent="0.25">
      <c r="A28" s="48" t="s">
        <v>234</v>
      </c>
      <c r="B28" s="49" t="s">
        <v>235</v>
      </c>
      <c r="C28" s="52">
        <f>C29</f>
        <v>31410.7</v>
      </c>
      <c r="D28" s="52">
        <f>D29</f>
        <v>7108</v>
      </c>
    </row>
    <row r="29" spans="1:4" s="3" customFormat="1" ht="15.75" customHeight="1" outlineLevel="1" x14ac:dyDescent="0.25">
      <c r="A29" s="4" t="s">
        <v>236</v>
      </c>
      <c r="B29" s="7" t="s">
        <v>237</v>
      </c>
      <c r="C29" s="41">
        <v>31410.7</v>
      </c>
      <c r="D29" s="41">
        <v>7108</v>
      </c>
    </row>
    <row r="30" spans="1:4" s="3" customFormat="1" ht="15.75" x14ac:dyDescent="0.25">
      <c r="A30" s="48" t="s">
        <v>48</v>
      </c>
      <c r="B30" s="49" t="s">
        <v>49</v>
      </c>
      <c r="C30" s="51">
        <f>SUM(C31+C32+C34+C35)+C33</f>
        <v>4473464</v>
      </c>
      <c r="D30" s="51">
        <f>SUM(D31+D32+D34+D35)+D33</f>
        <v>3215661.9999999995</v>
      </c>
    </row>
    <row r="31" spans="1:4" s="3" customFormat="1" ht="15.75" outlineLevel="1" x14ac:dyDescent="0.25">
      <c r="A31" s="4" t="s">
        <v>50</v>
      </c>
      <c r="B31" s="7" t="s">
        <v>51</v>
      </c>
      <c r="C31" s="41">
        <v>1643778.3</v>
      </c>
      <c r="D31" s="41">
        <v>1221486.7</v>
      </c>
    </row>
    <row r="32" spans="1:4" s="3" customFormat="1" ht="15.75" outlineLevel="1" x14ac:dyDescent="0.25">
      <c r="A32" s="4" t="s">
        <v>52</v>
      </c>
      <c r="B32" s="7" t="s">
        <v>53</v>
      </c>
      <c r="C32" s="41">
        <v>2270427.5</v>
      </c>
      <c r="D32" s="41">
        <v>1627498.9</v>
      </c>
    </row>
    <row r="33" spans="1:4" s="3" customFormat="1" ht="15.75" outlineLevel="1" x14ac:dyDescent="0.25">
      <c r="A33" s="4" t="s">
        <v>54</v>
      </c>
      <c r="B33" s="7" t="s">
        <v>55</v>
      </c>
      <c r="C33" s="41">
        <v>364641.8</v>
      </c>
      <c r="D33" s="41">
        <v>232242.4</v>
      </c>
    </row>
    <row r="34" spans="1:4" s="3" customFormat="1" ht="15.75" outlineLevel="1" x14ac:dyDescent="0.25">
      <c r="A34" s="4" t="s">
        <v>56</v>
      </c>
      <c r="B34" s="7" t="s">
        <v>229</v>
      </c>
      <c r="C34" s="41">
        <v>24876.799999999999</v>
      </c>
      <c r="D34" s="41">
        <v>15189</v>
      </c>
    </row>
    <row r="35" spans="1:4" s="3" customFormat="1" ht="15.75" outlineLevel="1" x14ac:dyDescent="0.25">
      <c r="A35" s="4" t="s">
        <v>57</v>
      </c>
      <c r="B35" s="7" t="s">
        <v>58</v>
      </c>
      <c r="C35" s="41">
        <v>169739.6</v>
      </c>
      <c r="D35" s="41">
        <v>119245</v>
      </c>
    </row>
    <row r="36" spans="1:4" s="3" customFormat="1" ht="15.75" x14ac:dyDescent="0.25">
      <c r="A36" s="48" t="s">
        <v>59</v>
      </c>
      <c r="B36" s="49" t="s">
        <v>60</v>
      </c>
      <c r="C36" s="50">
        <f>SUM(C37+C38)</f>
        <v>394824.9</v>
      </c>
      <c r="D36" s="50">
        <f>SUM(D37+D38)</f>
        <v>293230.90000000002</v>
      </c>
    </row>
    <row r="37" spans="1:4" s="8" customFormat="1" ht="15.75" outlineLevel="1" x14ac:dyDescent="0.25">
      <c r="A37" s="4" t="s">
        <v>61</v>
      </c>
      <c r="B37" s="7" t="s">
        <v>62</v>
      </c>
      <c r="C37" s="36">
        <v>322076</v>
      </c>
      <c r="D37" s="36">
        <v>240887.7</v>
      </c>
    </row>
    <row r="38" spans="1:4" s="3" customFormat="1" ht="18.75" customHeight="1" outlineLevel="1" x14ac:dyDescent="0.25">
      <c r="A38" s="4" t="s">
        <v>63</v>
      </c>
      <c r="B38" s="7" t="s">
        <v>64</v>
      </c>
      <c r="C38" s="36">
        <v>72748.899999999994</v>
      </c>
      <c r="D38" s="36">
        <v>52343.199999999997</v>
      </c>
    </row>
    <row r="39" spans="1:4" s="3" customFormat="1" ht="15.75" x14ac:dyDescent="0.25">
      <c r="A39" s="48" t="s">
        <v>65</v>
      </c>
      <c r="B39" s="49" t="s">
        <v>66</v>
      </c>
      <c r="C39" s="50">
        <f>SUM(C40+C41+C42)</f>
        <v>371300.10000000003</v>
      </c>
      <c r="D39" s="50">
        <f>SUM(D40+D41+D42)</f>
        <v>201477</v>
      </c>
    </row>
    <row r="40" spans="1:4" s="8" customFormat="1" ht="15.75" outlineLevel="1" x14ac:dyDescent="0.25">
      <c r="A40" s="4" t="s">
        <v>67</v>
      </c>
      <c r="B40" s="7" t="s">
        <v>68</v>
      </c>
      <c r="C40" s="36">
        <v>10968.4</v>
      </c>
      <c r="D40" s="36">
        <v>8228.7999999999993</v>
      </c>
    </row>
    <row r="41" spans="1:4" s="3" customFormat="1" ht="15.75" outlineLevel="1" x14ac:dyDescent="0.25">
      <c r="A41" s="4" t="s">
        <v>69</v>
      </c>
      <c r="B41" s="7" t="s">
        <v>70</v>
      </c>
      <c r="C41" s="36">
        <v>50037.3</v>
      </c>
      <c r="D41" s="36">
        <v>27701.1</v>
      </c>
    </row>
    <row r="42" spans="1:4" s="3" customFormat="1" ht="15.75" outlineLevel="1" x14ac:dyDescent="0.25">
      <c r="A42" s="4" t="s">
        <v>71</v>
      </c>
      <c r="B42" s="7" t="s">
        <v>72</v>
      </c>
      <c r="C42" s="36">
        <v>310294.40000000002</v>
      </c>
      <c r="D42" s="36">
        <v>165547.1</v>
      </c>
    </row>
    <row r="43" spans="1:4" s="3" customFormat="1" ht="15.75" x14ac:dyDescent="0.25">
      <c r="A43" s="48" t="s">
        <v>73</v>
      </c>
      <c r="B43" s="49" t="s">
        <v>74</v>
      </c>
      <c r="C43" s="50">
        <f>SUM(C44:C46)</f>
        <v>213722.7</v>
      </c>
      <c r="D43" s="50">
        <f t="shared" ref="D43" si="0">SUM(D44:D46)</f>
        <v>151307.1</v>
      </c>
    </row>
    <row r="44" spans="1:4" s="3" customFormat="1" ht="15.75" outlineLevel="1" x14ac:dyDescent="0.25">
      <c r="A44" s="4" t="s">
        <v>75</v>
      </c>
      <c r="B44" s="7" t="s">
        <v>76</v>
      </c>
      <c r="C44" s="36">
        <v>41842.300000000003</v>
      </c>
      <c r="D44" s="36">
        <v>26727.200000000001</v>
      </c>
    </row>
    <row r="45" spans="1:4" s="3" customFormat="1" ht="15.75" outlineLevel="1" x14ac:dyDescent="0.25">
      <c r="A45" s="4" t="s">
        <v>77</v>
      </c>
      <c r="B45" s="7" t="s">
        <v>78</v>
      </c>
      <c r="C45" s="36">
        <v>38671.300000000003</v>
      </c>
      <c r="D45" s="36">
        <v>24513.9</v>
      </c>
    </row>
    <row r="46" spans="1:4" s="3" customFormat="1" ht="15.75" outlineLevel="1" x14ac:dyDescent="0.25">
      <c r="A46" s="4" t="s">
        <v>238</v>
      </c>
      <c r="B46" s="7" t="s">
        <v>239</v>
      </c>
      <c r="C46" s="36">
        <v>133209.1</v>
      </c>
      <c r="D46" s="36">
        <v>100066</v>
      </c>
    </row>
    <row r="47" spans="1:4" s="3" customFormat="1" ht="15.75" x14ac:dyDescent="0.25">
      <c r="A47" s="48" t="s">
        <v>79</v>
      </c>
      <c r="B47" s="49" t="s">
        <v>80</v>
      </c>
      <c r="C47" s="50">
        <f>SUM(C48+C49)</f>
        <v>32076.7</v>
      </c>
      <c r="D47" s="50">
        <f>SUM(D48+D49)</f>
        <v>22900.799999999999</v>
      </c>
    </row>
    <row r="48" spans="1:4" s="3" customFormat="1" ht="15.75" outlineLevel="1" x14ac:dyDescent="0.25">
      <c r="A48" s="4" t="s">
        <v>81</v>
      </c>
      <c r="B48" s="7" t="s">
        <v>82</v>
      </c>
      <c r="C48" s="36">
        <v>32076.7</v>
      </c>
      <c r="D48" s="36">
        <v>22900.799999999999</v>
      </c>
    </row>
    <row r="49" spans="1:4" s="3" customFormat="1" ht="15.75" hidden="1" x14ac:dyDescent="0.25">
      <c r="A49" s="4" t="s">
        <v>231</v>
      </c>
      <c r="B49" s="5" t="s">
        <v>232</v>
      </c>
      <c r="C49" s="36">
        <v>0</v>
      </c>
      <c r="D49" s="36"/>
    </row>
    <row r="50" spans="1:4" s="3" customFormat="1" ht="18" customHeight="1" x14ac:dyDescent="0.25">
      <c r="A50" s="48" t="s">
        <v>83</v>
      </c>
      <c r="B50" s="53" t="s">
        <v>211</v>
      </c>
      <c r="C50" s="50">
        <f>SUM(C51)</f>
        <v>62191.7</v>
      </c>
      <c r="D50" s="50">
        <f>SUM(D51)</f>
        <v>40366.1</v>
      </c>
    </row>
    <row r="51" spans="1:4" s="3" customFormat="1" ht="30" customHeight="1" outlineLevel="1" x14ac:dyDescent="0.25">
      <c r="A51" s="4" t="s">
        <v>84</v>
      </c>
      <c r="B51" s="7" t="s">
        <v>212</v>
      </c>
      <c r="C51" s="36">
        <v>62191.7</v>
      </c>
      <c r="D51" s="36">
        <v>40366.1</v>
      </c>
    </row>
    <row r="52" spans="1:4" s="3" customFormat="1" ht="15.75" x14ac:dyDescent="0.25">
      <c r="A52" s="48" t="s">
        <v>85</v>
      </c>
      <c r="B52" s="54" t="s">
        <v>86</v>
      </c>
      <c r="C52" s="51">
        <f>SUM(C4+C13+C15+C17+C23+C30+C36+C39+C43+C47+C50)+C28</f>
        <v>16087800.699999997</v>
      </c>
      <c r="D52" s="51">
        <f>SUM(D4+D13+D15+D17+D23+D30+D36+D39+D43+D47+D50)+D28</f>
        <v>8983376.4000000004</v>
      </c>
    </row>
    <row r="53" spans="1:4" s="8" customFormat="1" ht="25.5" x14ac:dyDescent="0.25">
      <c r="A53" s="38" t="s">
        <v>87</v>
      </c>
      <c r="B53" s="39" t="s">
        <v>88</v>
      </c>
      <c r="C53" s="37">
        <f>+доходы!C12-расходы!C52</f>
        <v>-425021.38999999873</v>
      </c>
      <c r="D53" s="37">
        <f>+доходы!D12-расходы!D52</f>
        <v>-129570.41999999993</v>
      </c>
    </row>
    <row r="54" spans="1:4" s="9" customFormat="1" ht="15" hidden="1" x14ac:dyDescent="0.25"/>
    <row r="55" spans="1:4" hidden="1" x14ac:dyDescent="0.2">
      <c r="B55" s="33"/>
      <c r="C55" s="34"/>
      <c r="D55" s="34"/>
    </row>
    <row r="56" spans="1:4" hidden="1" x14ac:dyDescent="0.2">
      <c r="B56" s="10"/>
      <c r="C56" s="34">
        <f>C30+C36+C39+C43+C47</f>
        <v>5485388.4000000004</v>
      </c>
      <c r="D56" s="34">
        <f>D30+D36+D39+D43+D47</f>
        <v>3884577.7999999993</v>
      </c>
    </row>
    <row r="57" spans="1:4" hidden="1" x14ac:dyDescent="0.2">
      <c r="B57" s="10"/>
    </row>
    <row r="58" spans="1:4" hidden="1" x14ac:dyDescent="0.2">
      <c r="B58" s="10"/>
    </row>
    <row r="59" spans="1:4" hidden="1" x14ac:dyDescent="0.2">
      <c r="B59" s="10"/>
      <c r="C59" s="34">
        <f>C30+C36+C39+C43+C47</f>
        <v>5485388.4000000004</v>
      </c>
      <c r="D59" s="34">
        <f>D30+D36+D39+D43+D47</f>
        <v>3884577.7999999993</v>
      </c>
    </row>
    <row r="60" spans="1:4" hidden="1" x14ac:dyDescent="0.2">
      <c r="B60" s="10"/>
    </row>
    <row r="61" spans="1:4" hidden="1" x14ac:dyDescent="0.2">
      <c r="B61" s="10"/>
    </row>
    <row r="62" spans="1:4" hidden="1" x14ac:dyDescent="0.2">
      <c r="B62" s="10"/>
    </row>
    <row r="63" spans="1:4" x14ac:dyDescent="0.2">
      <c r="B63" s="10"/>
    </row>
    <row r="64" spans="1:4" x14ac:dyDescent="0.2">
      <c r="B64" s="10"/>
      <c r="C64" s="34">
        <f>C30+C36+C39+C43+C47</f>
        <v>5485388.4000000004</v>
      </c>
      <c r="D64" s="34">
        <f>D30+D36+D39+D43+D47</f>
        <v>3884577.7999999993</v>
      </c>
    </row>
    <row r="65" s="10" customFormat="1" x14ac:dyDescent="0.2"/>
    <row r="66" s="10" customFormat="1" x14ac:dyDescent="0.2"/>
    <row r="67" s="10" customFormat="1" x14ac:dyDescent="0.2"/>
    <row r="68" s="10" customFormat="1" x14ac:dyDescent="0.2"/>
    <row r="69" s="10" customFormat="1" x14ac:dyDescent="0.2"/>
    <row r="70" s="10" customFormat="1" x14ac:dyDescent="0.2"/>
    <row r="71" s="10" customFormat="1" x14ac:dyDescent="0.2"/>
    <row r="72" s="10" customFormat="1" x14ac:dyDescent="0.2"/>
    <row r="73" s="10" customFormat="1" x14ac:dyDescent="0.2"/>
    <row r="74" s="10" customFormat="1" x14ac:dyDescent="0.2"/>
    <row r="75" s="10" customFormat="1" x14ac:dyDescent="0.2"/>
    <row r="76" s="10" customFormat="1" x14ac:dyDescent="0.2"/>
    <row r="77" s="10" customFormat="1" x14ac:dyDescent="0.2"/>
    <row r="78" s="10" customFormat="1" x14ac:dyDescent="0.2"/>
    <row r="79" s="10" customFormat="1" x14ac:dyDescent="0.2"/>
    <row r="80" s="10" customFormat="1" x14ac:dyDescent="0.2"/>
    <row r="81" s="10" customFormat="1" x14ac:dyDescent="0.2"/>
    <row r="82" s="10" customFormat="1" x14ac:dyDescent="0.2"/>
    <row r="83" s="10" customFormat="1" x14ac:dyDescent="0.2"/>
    <row r="84" s="10" customFormat="1" x14ac:dyDescent="0.2"/>
    <row r="85" s="10" customFormat="1" x14ac:dyDescent="0.2"/>
    <row r="86" s="10" customFormat="1" x14ac:dyDescent="0.2"/>
    <row r="87" s="10" customFormat="1" x14ac:dyDescent="0.2"/>
    <row r="88" s="10" customFormat="1" x14ac:dyDescent="0.2"/>
    <row r="89" s="10" customFormat="1" x14ac:dyDescent="0.2"/>
  </sheetData>
  <mergeCells count="1">
    <mergeCell ref="A1:D1"/>
  </mergeCells>
  <pageMargins left="0.78740157480314965" right="0.27559055118110237" top="0.35433070866141736" bottom="0.19685039370078741" header="0.31496062992125984" footer="0.31496062992125984"/>
  <pageSetup paperSize="9" scale="8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31"/>
  <sheetViews>
    <sheetView tabSelected="1" topLeftCell="B1" workbookViewId="0">
      <selection activeCell="G13" sqref="G13"/>
    </sheetView>
  </sheetViews>
  <sheetFormatPr defaultColWidth="52.28515625" defaultRowHeight="12.75" x14ac:dyDescent="0.2"/>
  <cols>
    <col min="1" max="1" width="21" style="14" hidden="1" customWidth="1"/>
    <col min="2" max="2" width="52.28515625" style="15" customWidth="1"/>
    <col min="3" max="3" width="12.28515625" style="12" customWidth="1"/>
    <col min="4" max="4" width="13.28515625" style="12" customWidth="1"/>
    <col min="5" max="28" width="9.140625" style="10" customWidth="1"/>
    <col min="29" max="221" width="9.140625" style="12" customWidth="1"/>
    <col min="222" max="222" width="21" style="12" customWidth="1"/>
    <col min="223" max="16384" width="52.28515625" style="12"/>
  </cols>
  <sheetData>
    <row r="1" spans="1:28" s="13" customFormat="1" ht="15" x14ac:dyDescent="0.25">
      <c r="A1" s="82" t="s">
        <v>116</v>
      </c>
      <c r="B1" s="82"/>
      <c r="C1" s="82"/>
      <c r="D1" s="8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</row>
    <row r="2" spans="1:28" ht="15.75" x14ac:dyDescent="0.25">
      <c r="D2" s="47" t="s">
        <v>217</v>
      </c>
    </row>
    <row r="3" spans="1:28" s="17" customFormat="1" ht="44.25" customHeight="1" x14ac:dyDescent="0.2">
      <c r="A3" s="16" t="s">
        <v>117</v>
      </c>
      <c r="B3" s="28" t="s">
        <v>1</v>
      </c>
      <c r="C3" s="29" t="s">
        <v>233</v>
      </c>
      <c r="D3" s="29" t="s">
        <v>243</v>
      </c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</row>
    <row r="4" spans="1:28" s="18" customFormat="1" ht="30" x14ac:dyDescent="0.25">
      <c r="A4" s="26" t="s">
        <v>118</v>
      </c>
      <c r="B4" s="30" t="s">
        <v>119</v>
      </c>
      <c r="C4" s="31">
        <f>SUM(C5:C8)</f>
        <v>425021.4</v>
      </c>
      <c r="D4" s="31">
        <f>SUM(D5:D8)</f>
        <v>129570.29999999999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</row>
    <row r="5" spans="1:28" s="19" customFormat="1" ht="31.5" x14ac:dyDescent="0.25">
      <c r="A5" s="26" t="s">
        <v>120</v>
      </c>
      <c r="B5" s="7" t="s">
        <v>121</v>
      </c>
      <c r="C5" s="32">
        <v>300000</v>
      </c>
      <c r="D5" s="32">
        <v>0</v>
      </c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</row>
    <row r="6" spans="1:28" s="20" customFormat="1" ht="31.5" x14ac:dyDescent="0.25">
      <c r="A6" s="26" t="s">
        <v>122</v>
      </c>
      <c r="B6" s="7" t="s">
        <v>241</v>
      </c>
      <c r="C6" s="32">
        <v>-6314.5</v>
      </c>
      <c r="D6" s="32">
        <v>300000</v>
      </c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</row>
    <row r="7" spans="1:28" s="20" customFormat="1" ht="31.5" hidden="1" x14ac:dyDescent="0.25">
      <c r="A7" s="26"/>
      <c r="B7" s="7" t="s">
        <v>240</v>
      </c>
      <c r="C7" s="32">
        <v>0</v>
      </c>
      <c r="D7" s="32">
        <v>0</v>
      </c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</row>
    <row r="8" spans="1:28" s="19" customFormat="1" ht="31.5" x14ac:dyDescent="0.25">
      <c r="A8" s="27" t="s">
        <v>123</v>
      </c>
      <c r="B8" s="7" t="s">
        <v>124</v>
      </c>
      <c r="C8" s="32">
        <v>131335.9</v>
      </c>
      <c r="D8" s="32">
        <v>-170429.7</v>
      </c>
      <c r="E8" s="24"/>
      <c r="F8" s="24"/>
      <c r="G8" s="24"/>
      <c r="H8" s="24"/>
      <c r="I8" s="24"/>
      <c r="J8" s="24"/>
      <c r="K8" s="24"/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</row>
    <row r="9" spans="1:28" x14ac:dyDescent="0.2">
      <c r="B9" s="21"/>
    </row>
    <row r="10" spans="1:28" x14ac:dyDescent="0.2">
      <c r="B10" s="21"/>
    </row>
    <row r="11" spans="1:28" x14ac:dyDescent="0.2">
      <c r="B11" s="21"/>
    </row>
    <row r="12" spans="1:28" x14ac:dyDescent="0.2">
      <c r="B12" s="21"/>
    </row>
    <row r="13" spans="1:28" x14ac:dyDescent="0.2">
      <c r="B13" s="21"/>
    </row>
    <row r="14" spans="1:28" x14ac:dyDescent="0.2">
      <c r="B14" s="21"/>
    </row>
    <row r="15" spans="1:28" x14ac:dyDescent="0.2">
      <c r="B15" s="21"/>
    </row>
    <row r="16" spans="1:28" x14ac:dyDescent="0.2">
      <c r="B16" s="21"/>
    </row>
    <row r="17" spans="2:2" x14ac:dyDescent="0.2">
      <c r="B17" s="21"/>
    </row>
    <row r="18" spans="2:2" x14ac:dyDescent="0.2">
      <c r="B18" s="21"/>
    </row>
    <row r="19" spans="2:2" x14ac:dyDescent="0.2">
      <c r="B19" s="21"/>
    </row>
    <row r="20" spans="2:2" x14ac:dyDescent="0.2">
      <c r="B20" s="21"/>
    </row>
    <row r="21" spans="2:2" x14ac:dyDescent="0.2">
      <c r="B21" s="21"/>
    </row>
    <row r="22" spans="2:2" x14ac:dyDescent="0.2">
      <c r="B22" s="21"/>
    </row>
    <row r="23" spans="2:2" x14ac:dyDescent="0.2">
      <c r="B23" s="21"/>
    </row>
    <row r="24" spans="2:2" x14ac:dyDescent="0.2">
      <c r="B24" s="21"/>
    </row>
    <row r="25" spans="2:2" x14ac:dyDescent="0.2">
      <c r="B25" s="21"/>
    </row>
    <row r="26" spans="2:2" x14ac:dyDescent="0.2">
      <c r="B26" s="21"/>
    </row>
    <row r="27" spans="2:2" x14ac:dyDescent="0.2">
      <c r="B27" s="21"/>
    </row>
    <row r="28" spans="2:2" x14ac:dyDescent="0.2">
      <c r="B28" s="21"/>
    </row>
    <row r="29" spans="2:2" x14ac:dyDescent="0.2">
      <c r="B29" s="21"/>
    </row>
    <row r="30" spans="2:2" x14ac:dyDescent="0.2">
      <c r="B30" s="21"/>
    </row>
    <row r="31" spans="2:2" x14ac:dyDescent="0.2">
      <c r="B31" s="21"/>
    </row>
  </sheetData>
  <mergeCells count="1">
    <mergeCell ref="A1:D1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доходы</vt:lpstr>
      <vt:lpstr>расходы</vt:lpstr>
      <vt:lpstr>источники</vt:lpstr>
      <vt:lpstr>расходы!Заголовки_для_печати</vt:lpstr>
      <vt:lpstr>источники!Область_печати</vt:lpstr>
      <vt:lpstr>расходы!Область_печати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Кудрявцева Оксана Борисовна</cp:lastModifiedBy>
  <cp:lastPrinted>2023-12-01T03:38:56Z</cp:lastPrinted>
  <dcterms:created xsi:type="dcterms:W3CDTF">2017-10-06T01:27:48Z</dcterms:created>
  <dcterms:modified xsi:type="dcterms:W3CDTF">2023-12-01T03:39:18Z</dcterms:modified>
</cp:coreProperties>
</file>