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0" windowHeight="71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'!$A$1:$P$285</definedName>
  </definedNames>
  <calcPr calcId="145621"/>
</workbook>
</file>

<file path=xl/calcChain.xml><?xml version="1.0" encoding="utf-8"?>
<calcChain xmlns="http://schemas.openxmlformats.org/spreadsheetml/2006/main">
  <c r="D11" i="5" l="1"/>
  <c r="D107" i="5"/>
  <c r="D36" i="5"/>
  <c r="D41" i="5"/>
  <c r="D56" i="5"/>
  <c r="D78" i="5"/>
  <c r="D131" i="5"/>
  <c r="F20" i="5"/>
  <c r="G20" i="5"/>
  <c r="H20" i="5"/>
  <c r="I20" i="5"/>
  <c r="J20" i="5"/>
  <c r="K20" i="5"/>
  <c r="L20" i="5"/>
  <c r="N20" i="5"/>
  <c r="O20" i="5"/>
  <c r="E20" i="5"/>
  <c r="F9" i="5"/>
  <c r="G9" i="5"/>
  <c r="H9" i="5"/>
  <c r="I9" i="5"/>
  <c r="J9" i="5"/>
  <c r="K9" i="5"/>
  <c r="L9" i="5"/>
  <c r="N9" i="5"/>
  <c r="O9" i="5"/>
  <c r="E9" i="5"/>
  <c r="D30" i="5" l="1"/>
  <c r="L14" i="5"/>
  <c r="K14" i="5"/>
  <c r="J14" i="5"/>
  <c r="H14" i="5"/>
  <c r="I14" i="5"/>
  <c r="F14" i="5"/>
  <c r="G14" i="5"/>
  <c r="E14" i="5"/>
  <c r="D60" i="5"/>
  <c r="D38" i="5"/>
  <c r="F17" i="5"/>
  <c r="G17" i="5"/>
  <c r="H17" i="5"/>
  <c r="I17" i="5"/>
  <c r="J17" i="5"/>
  <c r="K17" i="5"/>
  <c r="L17" i="5"/>
  <c r="M17" i="5"/>
  <c r="N17" i="5"/>
  <c r="O17" i="5"/>
  <c r="E17" i="5"/>
  <c r="D17" i="5"/>
  <c r="D132" i="5"/>
  <c r="D32" i="5"/>
  <c r="E32" i="5"/>
  <c r="F32" i="5"/>
  <c r="G32" i="5"/>
  <c r="H32" i="5"/>
  <c r="I32" i="5"/>
  <c r="J32" i="5"/>
  <c r="K32" i="5"/>
  <c r="L32" i="5"/>
  <c r="N32" i="5"/>
  <c r="O32" i="5"/>
  <c r="M32" i="5"/>
  <c r="D79" i="5"/>
  <c r="D80" i="5"/>
  <c r="N42" i="5"/>
  <c r="O42" i="5"/>
  <c r="G42" i="5"/>
  <c r="H42" i="5"/>
  <c r="I42" i="5"/>
  <c r="J42" i="5"/>
  <c r="K42" i="5"/>
  <c r="L42" i="5"/>
  <c r="F42" i="5"/>
  <c r="E42" i="5"/>
  <c r="M34" i="5"/>
  <c r="M41" i="5"/>
  <c r="M42" i="5"/>
  <c r="D42" i="5" l="1"/>
  <c r="E108" i="5"/>
  <c r="F108" i="5"/>
  <c r="G108" i="5"/>
  <c r="H108" i="5"/>
  <c r="I108" i="5"/>
  <c r="J108" i="5"/>
  <c r="K108" i="5"/>
  <c r="L108" i="5"/>
  <c r="M108" i="5"/>
  <c r="N108" i="5"/>
  <c r="O108" i="5"/>
  <c r="D108" i="5"/>
  <c r="D105" i="5"/>
  <c r="K116" i="5"/>
  <c r="K113" i="5"/>
  <c r="L113" i="5"/>
  <c r="O113" i="5"/>
  <c r="N113" i="5"/>
  <c r="M75" i="5" l="1"/>
  <c r="M31" i="5" l="1"/>
  <c r="M131" i="5"/>
  <c r="L131" i="5"/>
  <c r="L124" i="5"/>
  <c r="O162" i="5" l="1"/>
  <c r="M162" i="5"/>
  <c r="N162" i="5"/>
  <c r="K211" i="5" l="1"/>
  <c r="J211" i="5"/>
  <c r="J218" i="5"/>
  <c r="H211" i="5"/>
  <c r="F218" i="5"/>
  <c r="F211" i="5" s="1"/>
  <c r="G218" i="5"/>
  <c r="G211" i="5" s="1"/>
  <c r="H218" i="5"/>
  <c r="I218" i="5"/>
  <c r="I211" i="5" s="1"/>
  <c r="K218" i="5"/>
  <c r="L218" i="5"/>
  <c r="L211" i="5" s="1"/>
  <c r="M218" i="5"/>
  <c r="M211" i="5" s="1"/>
  <c r="N218" i="5"/>
  <c r="N211" i="5" s="1"/>
  <c r="O218" i="5"/>
  <c r="O211" i="5" s="1"/>
  <c r="E218" i="5"/>
  <c r="E211" i="5" s="1"/>
  <c r="D218" i="5" l="1"/>
  <c r="D211" i="5"/>
  <c r="D216" i="5" l="1"/>
  <c r="D217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M270" i="5"/>
  <c r="N270" i="5"/>
  <c r="O270" i="5"/>
  <c r="E270" i="5"/>
  <c r="F271" i="5"/>
  <c r="G271" i="5"/>
  <c r="H271" i="5"/>
  <c r="I271" i="5"/>
  <c r="J271" i="5"/>
  <c r="K271" i="5"/>
  <c r="L271" i="5"/>
  <c r="M271" i="5"/>
  <c r="N271" i="5"/>
  <c r="O271" i="5"/>
  <c r="E271" i="5"/>
  <c r="N272" i="5"/>
  <c r="O272" i="5"/>
  <c r="M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M273" i="5"/>
  <c r="N273" i="5"/>
  <c r="O273" i="5"/>
  <c r="E273" i="5"/>
  <c r="D279" i="5"/>
  <c r="D277" i="5"/>
  <c r="D266" i="5" l="1"/>
  <c r="D268" i="5"/>
  <c r="D265" i="5"/>
  <c r="F264" i="5"/>
  <c r="G264" i="5"/>
  <c r="J264" i="5"/>
  <c r="K264" i="5"/>
  <c r="O264" i="5"/>
  <c r="L264" i="5"/>
  <c r="F269" i="5"/>
  <c r="G269" i="5"/>
  <c r="H269" i="5"/>
  <c r="H264" i="5" s="1"/>
  <c r="I269" i="5"/>
  <c r="I264" i="5" s="1"/>
  <c r="J269" i="5"/>
  <c r="K269" i="5"/>
  <c r="L269" i="5"/>
  <c r="M269" i="5"/>
  <c r="M264" i="5" s="1"/>
  <c r="N269" i="5"/>
  <c r="N264" i="5" s="1"/>
  <c r="O269" i="5"/>
  <c r="E269" i="5"/>
  <c r="E264" i="5" s="1"/>
  <c r="L272" i="5"/>
  <c r="D272" i="5"/>
  <c r="D267" i="5" s="1"/>
  <c r="L274" i="5"/>
  <c r="J44" i="5" l="1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I41" i="5" s="1"/>
  <c r="J43" i="5"/>
  <c r="J41" i="5" s="1"/>
  <c r="K43" i="5"/>
  <c r="K41" i="5" s="1"/>
  <c r="L43" i="5"/>
  <c r="L41" i="5" s="1"/>
  <c r="M43" i="5"/>
  <c r="N43" i="5"/>
  <c r="N41" i="5" s="1"/>
  <c r="O43" i="5"/>
  <c r="E43" i="5"/>
  <c r="H41" i="5" l="1"/>
  <c r="D43" i="5"/>
  <c r="G41" i="5"/>
  <c r="D44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M267" i="5"/>
  <c r="N267" i="5"/>
  <c r="O267" i="5"/>
  <c r="F268" i="5"/>
  <c r="G268" i="5"/>
  <c r="H268" i="5"/>
  <c r="I268" i="5"/>
  <c r="K268" i="5"/>
  <c r="L268" i="5"/>
  <c r="M268" i="5"/>
  <c r="N268" i="5"/>
  <c r="O268" i="5"/>
  <c r="E266" i="5"/>
  <c r="E267" i="5"/>
  <c r="E268" i="5"/>
  <c r="E265" i="5" l="1"/>
  <c r="D274" i="5"/>
  <c r="D264" i="5" l="1"/>
  <c r="D269" i="5" l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D75" i="5" l="1"/>
  <c r="L103" i="5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154" i="5"/>
  <c r="D156" i="5"/>
  <c r="D58" i="5"/>
  <c r="D37" i="5"/>
  <c r="K124" i="5" l="1"/>
  <c r="K101" i="5" s="1"/>
  <c r="E131" i="5" l="1"/>
  <c r="E107" i="5" s="1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F15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D127" i="5"/>
  <c r="D103" i="5" s="1"/>
  <c r="D122" i="5"/>
  <c r="D117" i="5"/>
  <c r="L116" i="5"/>
  <c r="H56" i="5"/>
  <c r="H53" i="5" s="1"/>
  <c r="N124" i="5"/>
  <c r="N101" i="5" s="1"/>
  <c r="O124" i="5"/>
  <c r="O101" i="5" s="1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s="1"/>
  <c r="D136" i="5"/>
  <c r="D135" i="5"/>
  <c r="D133" i="5"/>
  <c r="D31" i="5" s="1"/>
  <c r="D129" i="5"/>
  <c r="D125" i="5"/>
  <c r="D114" i="5"/>
  <c r="M101" i="5" l="1"/>
  <c r="D123" i="5"/>
  <c r="M28" i="5"/>
  <c r="L101" i="5"/>
  <c r="D102" i="5"/>
  <c r="D28" i="5" s="1"/>
  <c r="E98" i="5"/>
  <c r="F98" i="5"/>
  <c r="G98" i="5"/>
  <c r="H98" i="5"/>
  <c r="I98" i="5"/>
  <c r="J98" i="5"/>
  <c r="K98" i="5"/>
  <c r="L98" i="5"/>
  <c r="M98" i="5"/>
  <c r="N98" i="5"/>
  <c r="O98" i="5"/>
  <c r="D98" i="5"/>
  <c r="D23" i="5" s="1"/>
  <c r="D13" i="5" s="1"/>
  <c r="D101" i="5" l="1"/>
  <c r="D27" i="5" s="1"/>
  <c r="M15" i="5"/>
  <c r="K96" i="5"/>
  <c r="L109" i="5"/>
  <c r="D15" i="5" l="1"/>
  <c r="L105" i="5"/>
  <c r="L30" i="5" s="1"/>
  <c r="L27" i="5" s="1"/>
  <c r="L100" i="5"/>
  <c r="L99" i="5"/>
  <c r="K88" i="5" l="1"/>
  <c r="M110" i="5" l="1"/>
  <c r="M111" i="5"/>
  <c r="M112" i="5"/>
  <c r="E119" i="5"/>
  <c r="D119" i="5" s="1"/>
  <c r="F119" i="5"/>
  <c r="G119" i="5"/>
  <c r="H119" i="5"/>
  <c r="M116" i="5" l="1"/>
  <c r="D115" i="5" l="1"/>
  <c r="M113" i="5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K170" i="5" s="1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I173" i="5" s="1"/>
  <c r="J198" i="5"/>
  <c r="K198" i="5"/>
  <c r="L198" i="5"/>
  <c r="M198" i="5"/>
  <c r="N198" i="5"/>
  <c r="O198" i="5"/>
  <c r="E195" i="5"/>
  <c r="E196" i="5"/>
  <c r="E197" i="5"/>
  <c r="E172" i="5" s="1"/>
  <c r="E198" i="5"/>
  <c r="K206" i="5"/>
  <c r="J206" i="5"/>
  <c r="D203" i="5"/>
  <c r="D202" i="5"/>
  <c r="D201" i="5"/>
  <c r="D200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N14" i="5" s="1"/>
  <c r="O206" i="5"/>
  <c r="O14" i="5" s="1"/>
  <c r="E212" i="5"/>
  <c r="E207" i="5" s="1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E208" i="5" s="1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D263" i="5"/>
  <c r="D262" i="5"/>
  <c r="D261" i="5"/>
  <c r="D260" i="5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96" i="5" l="1"/>
  <c r="D22" i="5" s="1"/>
  <c r="D12" i="5" s="1"/>
  <c r="D113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D258" i="5"/>
  <c r="L194" i="5"/>
  <c r="D255" i="5"/>
  <c r="M254" i="5"/>
  <c r="D195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D210" i="5"/>
  <c r="I194" i="5"/>
  <c r="I172" i="5"/>
  <c r="N172" i="5"/>
  <c r="J172" i="5"/>
  <c r="F172" i="5"/>
  <c r="J170" i="5"/>
  <c r="N170" i="5"/>
  <c r="D212" i="5"/>
  <c r="G209" i="5"/>
  <c r="M173" i="5"/>
  <c r="D213" i="5"/>
  <c r="D256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D196" i="5"/>
  <c r="D198" i="5"/>
  <c r="D199" i="5"/>
  <c r="D197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D208" i="5" s="1"/>
  <c r="F207" i="5"/>
  <c r="D207" i="5" s="1"/>
  <c r="M209" i="5"/>
  <c r="I209" i="5"/>
  <c r="E209" i="5"/>
  <c r="D206" i="5"/>
  <c r="E205" i="5"/>
  <c r="L209" i="5"/>
  <c r="H209" i="5"/>
  <c r="D257" i="5"/>
  <c r="D25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D238" i="5"/>
  <c r="D237" i="5"/>
  <c r="D235" i="5"/>
  <c r="D234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E169" i="5" l="1"/>
  <c r="D254" i="5"/>
  <c r="D173" i="5"/>
  <c r="D194" i="5"/>
  <c r="F204" i="5"/>
  <c r="D209" i="5"/>
  <c r="D205" i="5"/>
  <c r="E204" i="5"/>
  <c r="D233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D87" i="5"/>
  <c r="D86" i="5"/>
  <c r="D85" i="5"/>
  <c r="D84" i="5"/>
  <c r="D83" i="5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s="1"/>
  <c r="M223" i="5" l="1"/>
  <c r="N223" i="5"/>
  <c r="O223" i="5"/>
  <c r="J103" i="5"/>
  <c r="J29" i="5" s="1"/>
  <c r="J27" i="5" s="1"/>
  <c r="J99" i="5"/>
  <c r="D222" i="5" l="1"/>
  <c r="D220" i="5"/>
  <c r="D253" i="5"/>
  <c r="D252" i="5"/>
  <c r="D251" i="5"/>
  <c r="D250" i="5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E243" i="5" s="1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E242" i="5" s="1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E241" i="5" s="1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E240" i="5" s="1"/>
  <c r="D232" i="5"/>
  <c r="D231" i="5"/>
  <c r="D230" i="5"/>
  <c r="D229" i="5"/>
  <c r="O228" i="5"/>
  <c r="N228" i="5"/>
  <c r="M228" i="5"/>
  <c r="L228" i="5"/>
  <c r="I228" i="5"/>
  <c r="H228" i="5"/>
  <c r="G228" i="5"/>
  <c r="F228" i="5"/>
  <c r="E228" i="5"/>
  <c r="D219" i="5"/>
  <c r="F214" i="5"/>
  <c r="G214" i="5"/>
  <c r="H214" i="5"/>
  <c r="I214" i="5"/>
  <c r="J214" i="5"/>
  <c r="L214" i="5"/>
  <c r="M214" i="5"/>
  <c r="N214" i="5"/>
  <c r="O214" i="5"/>
  <c r="E214" i="5"/>
  <c r="D214" i="5" l="1"/>
  <c r="L239" i="5"/>
  <c r="E239" i="5"/>
  <c r="F239" i="5"/>
  <c r="H244" i="5"/>
  <c r="D246" i="5"/>
  <c r="D245" i="5"/>
  <c r="N239" i="5"/>
  <c r="F244" i="5"/>
  <c r="N244" i="5"/>
  <c r="J244" i="5"/>
  <c r="G244" i="5"/>
  <c r="H239" i="5"/>
  <c r="D241" i="5"/>
  <c r="L244" i="5"/>
  <c r="K244" i="5"/>
  <c r="J239" i="5"/>
  <c r="D240" i="5"/>
  <c r="E244" i="5"/>
  <c r="I244" i="5"/>
  <c r="M244" i="5"/>
  <c r="O244" i="5"/>
  <c r="D243" i="5"/>
  <c r="G239" i="5"/>
  <c r="I239" i="5"/>
  <c r="K239" i="5"/>
  <c r="M239" i="5"/>
  <c r="O239" i="5"/>
  <c r="D248" i="5"/>
  <c r="D228" i="5"/>
  <c r="D247" i="5"/>
  <c r="D249" i="5"/>
  <c r="D239" i="5" l="1"/>
  <c r="D244" i="5"/>
  <c r="D242" i="5"/>
  <c r="D227" i="5"/>
  <c r="D226" i="5"/>
  <c r="D225" i="5"/>
  <c r="D224" i="5"/>
  <c r="L223" i="5"/>
  <c r="K223" i="5"/>
  <c r="J223" i="5"/>
  <c r="I223" i="5"/>
  <c r="H223" i="5"/>
  <c r="G223" i="5"/>
  <c r="F223" i="5"/>
  <c r="E223" i="5"/>
  <c r="D223" i="5" l="1"/>
  <c r="D193" i="5"/>
  <c r="D221" i="5"/>
  <c r="E13" i="5"/>
  <c r="F13" i="5"/>
  <c r="I39" i="5"/>
  <c r="I40" i="5"/>
  <c r="F36" i="5"/>
  <c r="E36" i="5"/>
  <c r="J37" i="5"/>
  <c r="J23" i="5" s="1"/>
  <c r="J13" i="5" s="1"/>
  <c r="K37" i="5"/>
  <c r="K23" i="5" s="1"/>
  <c r="K13" i="5" s="1"/>
  <c r="L37" i="5"/>
  <c r="L23" i="5" s="1"/>
  <c r="L13" i="5" s="1"/>
  <c r="M37" i="5"/>
  <c r="M23" i="5" s="1"/>
  <c r="N37" i="5"/>
  <c r="N23" i="5" s="1"/>
  <c r="N13" i="5" s="1"/>
  <c r="O37" i="5"/>
  <c r="O23" i="5" s="1"/>
  <c r="O13" i="5" s="1"/>
  <c r="I37" i="5"/>
  <c r="I23" i="5" s="1"/>
  <c r="I1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D52" i="5"/>
  <c r="F47" i="5"/>
  <c r="G47" i="5"/>
  <c r="H47" i="5"/>
  <c r="I47" i="5"/>
  <c r="J47" i="5"/>
  <c r="K47" i="5"/>
  <c r="L47" i="5"/>
  <c r="M47" i="5"/>
  <c r="N47" i="5"/>
  <c r="O47" i="5"/>
  <c r="E47" i="5"/>
  <c r="D51" i="5"/>
  <c r="D50" i="5"/>
  <c r="D49" i="5"/>
  <c r="D48" i="5"/>
  <c r="D55" i="5"/>
  <c r="D67" i="5"/>
  <c r="K53" i="5"/>
  <c r="L53" i="5"/>
  <c r="M53" i="5"/>
  <c r="N53" i="5"/>
  <c r="O53" i="5"/>
  <c r="J53" i="5"/>
  <c r="E53" i="5"/>
  <c r="D68" i="5"/>
  <c r="F69" i="5"/>
  <c r="G69" i="5"/>
  <c r="H69" i="5"/>
  <c r="I69" i="5"/>
  <c r="J69" i="5"/>
  <c r="K69" i="5"/>
  <c r="L69" i="5"/>
  <c r="M69" i="5"/>
  <c r="N69" i="5"/>
  <c r="O69" i="5"/>
  <c r="E69" i="5"/>
  <c r="D71" i="5"/>
  <c r="D74" i="5"/>
  <c r="D73" i="5"/>
  <c r="D70" i="5"/>
  <c r="G88" i="5"/>
  <c r="H88" i="5"/>
  <c r="I88" i="5"/>
  <c r="J88" i="5"/>
  <c r="L88" i="5"/>
  <c r="M88" i="5"/>
  <c r="N88" i="5"/>
  <c r="O88" i="5"/>
  <c r="D89" i="5"/>
  <c r="D90" i="5"/>
  <c r="D91" i="5"/>
  <c r="D92" i="5"/>
  <c r="D93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D151" i="5"/>
  <c r="D150" i="5"/>
  <c r="D149" i="5"/>
  <c r="D148" i="5"/>
  <c r="E143" i="5"/>
  <c r="E138" i="5" s="1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E139" i="5" s="1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E140" i="5" s="1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E141" i="5" s="1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E158" i="5" s="1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D168" i="5"/>
  <c r="D167" i="5"/>
  <c r="D166" i="5"/>
  <c r="D165" i="5"/>
  <c r="D183" i="5"/>
  <c r="D182" i="5"/>
  <c r="D181" i="5"/>
  <c r="D180" i="5"/>
  <c r="D185" i="5"/>
  <c r="D188" i="5"/>
  <c r="D187" i="5"/>
  <c r="D186" i="5"/>
  <c r="F189" i="5"/>
  <c r="G189" i="5"/>
  <c r="H189" i="5"/>
  <c r="I189" i="5"/>
  <c r="J189" i="5"/>
  <c r="K189" i="5"/>
  <c r="L189" i="5"/>
  <c r="M189" i="5"/>
  <c r="N189" i="5"/>
  <c r="O189" i="5"/>
  <c r="E189" i="5"/>
  <c r="D192" i="5"/>
  <c r="D191" i="5"/>
  <c r="D190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D66" i="5"/>
  <c r="I184" i="5"/>
  <c r="J184" i="5"/>
  <c r="K184" i="5"/>
  <c r="M13" i="5" l="1"/>
  <c r="M9" i="5" s="1"/>
  <c r="D9" i="5" s="1"/>
  <c r="M20" i="5"/>
  <c r="D20" i="5" s="1"/>
  <c r="M14" i="5"/>
  <c r="N153" i="5"/>
  <c r="N159" i="5"/>
  <c r="N16" i="5"/>
  <c r="O16" i="5"/>
  <c r="E27" i="5"/>
  <c r="D29" i="5"/>
  <c r="L16" i="5"/>
  <c r="N24" i="5"/>
  <c r="D53" i="5"/>
  <c r="D46" i="5"/>
  <c r="D33" i="5" s="1"/>
  <c r="L158" i="5"/>
  <c r="N158" i="5"/>
  <c r="D45" i="5"/>
  <c r="D88" i="5"/>
  <c r="D170" i="5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D176" i="5"/>
  <c r="O24" i="5"/>
  <c r="D177" i="5"/>
  <c r="D172" i="5"/>
  <c r="K21" i="5"/>
  <c r="K10" i="5" s="1"/>
  <c r="I21" i="5"/>
  <c r="I10" i="5" s="1"/>
  <c r="D175" i="5"/>
  <c r="D47" i="5"/>
  <c r="D189" i="5"/>
  <c r="D163" i="5"/>
  <c r="E174" i="5"/>
  <c r="D35" i="5"/>
  <c r="D21" i="5" s="1"/>
  <c r="E33" i="5"/>
  <c r="E18" i="5" s="1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D178" i="5"/>
  <c r="O174" i="5"/>
  <c r="M174" i="5"/>
  <c r="K174" i="5"/>
  <c r="H174" i="5"/>
  <c r="F174" i="5"/>
  <c r="D164" i="5"/>
  <c r="D147" i="5"/>
  <c r="D179" i="5"/>
  <c r="F96" i="5"/>
  <c r="F94" i="5"/>
  <c r="H96" i="5"/>
  <c r="H94" i="5"/>
  <c r="I169" i="5"/>
  <c r="O137" i="5"/>
  <c r="K137" i="5"/>
  <c r="I137" i="5"/>
  <c r="G137" i="5"/>
  <c r="E137" i="5"/>
  <c r="H169" i="5"/>
  <c r="F169" i="5"/>
  <c r="D141" i="5"/>
  <c r="D139" i="5"/>
  <c r="D143" i="5"/>
  <c r="D146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H99" i="5"/>
  <c r="F99" i="5"/>
  <c r="D144" i="5"/>
  <c r="E142" i="5"/>
  <c r="M140" i="5"/>
  <c r="O94" i="5"/>
  <c r="J94" i="5"/>
  <c r="D69" i="5"/>
  <c r="O169" i="5"/>
  <c r="N169" i="5"/>
  <c r="M169" i="5"/>
  <c r="L169" i="5"/>
  <c r="J169" i="5"/>
  <c r="N96" i="5"/>
  <c r="N22" i="5" s="1"/>
  <c r="M94" i="5"/>
  <c r="D145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N18" i="5" l="1"/>
  <c r="O8" i="5"/>
  <c r="N10" i="5"/>
  <c r="D10" i="5" s="1"/>
  <c r="L10" i="5"/>
  <c r="M137" i="5"/>
  <c r="M16" i="5"/>
  <c r="M152" i="5"/>
  <c r="M18" i="5"/>
  <c r="D18" i="5" s="1"/>
  <c r="L152" i="5"/>
  <c r="D94" i="5"/>
  <c r="M19" i="5"/>
  <c r="N12" i="5"/>
  <c r="N19" i="5"/>
  <c r="D158" i="5"/>
  <c r="N152" i="5"/>
  <c r="E113" i="5"/>
  <c r="E94" i="5" s="1"/>
  <c r="M12" i="5"/>
  <c r="G169" i="5"/>
  <c r="K22" i="5"/>
  <c r="K12" i="5" s="1"/>
  <c r="D171" i="5"/>
  <c r="J10" i="5"/>
  <c r="D142" i="5"/>
  <c r="D174" i="5"/>
  <c r="G96" i="5"/>
  <c r="G94" i="5"/>
  <c r="F137" i="5"/>
  <c r="D137" i="5" s="1"/>
  <c r="D138" i="5"/>
  <c r="D140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13" i="5" s="1"/>
  <c r="H26" i="5"/>
  <c r="N8" i="5" l="1"/>
  <c r="M8" i="5"/>
  <c r="L8" i="5"/>
  <c r="D169" i="5"/>
  <c r="K8" i="5"/>
  <c r="K19" i="5"/>
  <c r="D19" i="5" l="1"/>
  <c r="D34" i="5"/>
  <c r="G23" i="5"/>
  <c r="G13" i="5" s="1"/>
  <c r="I36" i="5"/>
  <c r="I22" i="5" s="1"/>
  <c r="I12" i="5" s="1"/>
  <c r="J36" i="5"/>
  <c r="J22" i="5" s="1"/>
  <c r="J12" i="5" s="1"/>
  <c r="H24" i="5"/>
  <c r="I24" i="5"/>
  <c r="H25" i="5"/>
  <c r="F16" i="5" l="1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E155" i="5" l="1"/>
  <c r="D155" i="5" s="1"/>
  <c r="D14" i="5" s="1"/>
  <c r="J8" i="5"/>
  <c r="E157" i="5"/>
  <c r="F8" i="5"/>
  <c r="H8" i="5"/>
  <c r="H19" i="5"/>
  <c r="D160" i="5"/>
  <c r="E153" i="5"/>
  <c r="D184" i="5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D153" i="5"/>
  <c r="E10" i="5"/>
  <c r="D157" i="5"/>
  <c r="D16" i="5" s="1"/>
  <c r="D8" i="5" s="1"/>
  <c r="E16" i="5"/>
  <c r="E152" i="5"/>
  <c r="D152" i="5" s="1"/>
  <c r="I8" i="5"/>
  <c r="E19" i="5"/>
  <c r="I19" i="5"/>
  <c r="G34" i="5"/>
  <c r="E8" i="5" l="1"/>
  <c r="G19" i="5"/>
</calcChain>
</file>

<file path=xl/sharedStrings.xml><?xml version="1.0" encoding="utf-8"?>
<sst xmlns="http://schemas.openxmlformats.org/spreadsheetml/2006/main" count="357" uniqueCount="131">
  <si>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</si>
  <si>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</si>
  <si>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</si>
  <si>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</si>
  <si>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</si>
  <si>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</si>
  <si>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</si>
  <si>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</si>
  <si>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</si>
  <si>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</si>
  <si>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</si>
  <si>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</si>
  <si>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</si>
  <si>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</si>
  <si>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</si>
  <si>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</si>
  <si>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</si>
  <si>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</si>
  <si>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</si>
  <si>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</si>
  <si>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</si>
  <si>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</si>
  <si>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</si>
  <si>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</si>
  <si>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</si>
  <si>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</si>
  <si>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</si>
  <si>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</si>
  <si>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</si>
  <si>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</si>
  <si>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</si>
  <si>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</si>
  <si>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</si>
  <si>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</si>
  <si>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</si>
  <si>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</si>
  <si>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</si>
  <si>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</si>
  <si>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</si>
  <si>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</si>
  <si>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</si>
  <si>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</si>
  <si>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</si>
  <si>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</si>
  <si>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</si>
  <si>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</si>
  <si>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</si>
  <si>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</si>
  <si>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</si>
  <si>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</si>
  <si>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</si>
  <si>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</si>
  <si>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</si>
  <si>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</si>
  <si>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</si>
  <si>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</si>
  <si>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</si>
  <si>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</si>
  <si>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</si>
  <si>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</si>
  <si>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</si>
  <si>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</si>
  <si>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</si>
  <si>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</si>
  <si>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</si>
  <si>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</si>
  <si>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</si>
  <si>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</si>
  <si>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</si>
  <si>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</si>
  <si>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</si>
  <si>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</si>
  <si>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</si>
  <si>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</si>
  <si>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</si>
  <si>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</si>
  <si>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</si>
  <si>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</si>
  <si>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</si>
  <si>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</si>
  <si>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</si>
  <si>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</si>
  <si>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</si>
  <si>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</si>
  <si>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</si>
  <si>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</si>
  <si>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</si>
  <si>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</si>
  <si>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</si>
  <si>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</si>
  <si>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</si>
  <si>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</si>
  <si>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</si>
  <si>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</si>
  <si>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</si>
  <si>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</si>
  <si>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</si>
  <si>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</si>
  <si>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</si>
  <si>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</si>
  <si>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</si>
  <si>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</si>
  <si>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</si>
  <si>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</si>
  <si>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</si>
  <si>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</si>
  <si>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</si>
  <si>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</si>
  <si>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</si>
  <si>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</si>
  <si>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</si>
  <si>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</si>
  <si>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</si>
  <si>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</si>
  <si>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</si>
  <si>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</si>
  <si>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</si>
  <si>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</si>
  <si>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</si>
  <si>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</si>
  <si>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</si>
  <si>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</si>
  <si>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</si>
  <si>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</si>
  <si>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</si>
  <si>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</si>
  <si>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</si>
  <si>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</si>
  <si>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</si>
  <si>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</si>
  <si>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>Приложение № 3
к постановлению администрации 
города Благовещенска  
 от ________________№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</si>
</sst>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7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20"/>
      <name val="Arial"/>
      <family val="2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0" fillId="0" borderId="0" xfId="0"/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wrapText="1"/>
    </xf>
    <xf numFmtId="165" fontId="7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165" fontId="11" fillId="0" borderId="0" xfId="0" applyNumberFormat="1" applyFont="1"/>
    <xf numFmtId="165" fontId="9" fillId="0" borderId="2" xfId="0" applyNumberFormat="1" applyFont="1" applyFill="1" applyBorder="1" applyAlignment="1">
      <alignment horizontal="right" wrapText="1"/>
    </xf>
    <xf numFmtId="165" fontId="10" fillId="0" borderId="2" xfId="0" applyNumberFormat="1" applyFont="1" applyFill="1" applyBorder="1" applyAlignment="1">
      <alignment horizontal="right" wrapText="1"/>
    </xf>
    <xf numFmtId="49" fontId="13" fillId="0" borderId="2" xfId="0" applyNumberFormat="1" applyFont="1" applyFill="1" applyBorder="1" applyAlignment="1">
      <alignment horizontal="right" vertical="center" wrapText="1"/>
    </xf>
    <xf numFmtId="3" fontId="14" fillId="0" borderId="2" xfId="0" applyNumberFormat="1" applyFont="1" applyFill="1" applyBorder="1" applyAlignment="1">
      <alignment horizontal="right" wrapText="1"/>
    </xf>
    <xf numFmtId="3" fontId="15" fillId="0" borderId="2" xfId="0" applyNumberFormat="1" applyFont="1" applyFill="1" applyBorder="1" applyAlignment="1">
      <alignment horizontal="right" wrapText="1"/>
    </xf>
    <xf numFmtId="3" fontId="14" fillId="0" borderId="11" xfId="0" applyNumberFormat="1" applyFont="1" applyFill="1" applyBorder="1" applyAlignment="1">
      <alignment horizontal="right" wrapText="1"/>
    </xf>
    <xf numFmtId="3" fontId="14" fillId="0" borderId="7" xfId="0" applyNumberFormat="1" applyFont="1" applyFill="1" applyBorder="1" applyAlignment="1">
      <alignment horizontal="right" wrapText="1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165" fontId="2" fillId="0" borderId="9" xfId="0" applyNumberFormat="1" applyFont="1" applyFill="1" applyBorder="1" applyAlignment="1">
      <alignment horizontal="center" wrapText="1"/>
    </xf>
    <xf numFmtId="165" fontId="2" fillId="0" borderId="11" xfId="0" applyNumberFormat="1" applyFont="1" applyFill="1" applyBorder="1" applyAlignment="1">
      <alignment horizontal="center" wrapText="1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Protection="1"/>
    <xf numFmtId="0" fontId="0" fillId="0" borderId="0" xfId="0" applyFill="1" applyProtection="1"/>
    <xf numFmtId="0" fontId="0" fillId="0" borderId="0" xfId="0" applyProtection="1"/>
    <xf numFmtId="0" fontId="6" fillId="0" borderId="1" xfId="0" applyFont="1" applyFill="1" applyBorder="1" applyAlignment="1" applyProtection="1">
      <alignment horizontal="center" vertical="center" wrapText="1"/>
    </xf>
    <xf numFmtId="165" fontId="2" fillId="0" borderId="2" xfId="0" applyNumberFormat="1" applyFont="1" applyFill="1" applyBorder="1" applyAlignment="1">
      <alignment horizontal="center" wrapText="1"/>
    </xf>
    <xf numFmtId="165" fontId="2" fillId="0" borderId="4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wrapText="1"/>
    </xf>
    <xf numFmtId="165" fontId="2" fillId="0" borderId="12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165" fontId="2" fillId="0" borderId="7" xfId="0" applyNumberFormat="1" applyFont="1" applyFill="1" applyBorder="1" applyAlignment="1">
      <alignment horizontal="center" wrapText="1"/>
    </xf>
    <xf numFmtId="165" fontId="2" fillId="0" borderId="5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/>
    </xf>
    <xf numFmtId="0" fontId="6" fillId="0" borderId="8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165" fontId="2" fillId="0" borderId="9" xfId="0" applyNumberFormat="1" applyFont="1" applyFill="1" applyBorder="1" applyAlignment="1">
      <alignment horizontal="center" wrapText="1"/>
    </xf>
    <xf numFmtId="0" fontId="8" fillId="0" borderId="4" xfId="0" applyFont="1" applyFill="1" applyBorder="1"/>
    <xf numFmtId="166" fontId="2" fillId="0" borderId="2" xfId="2" applyNumberFormat="1" applyFont="1" applyFill="1" applyBorder="1" applyAlignment="1">
      <alignment wrapText="1"/>
    </xf>
    <xf numFmtId="166" fontId="2" fillId="0" borderId="4" xfId="2" applyNumberFormat="1" applyFont="1" applyFill="1" applyBorder="1" applyAlignment="1">
      <alignment wrapText="1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/>
    <xf numFmtId="165" fontId="2" fillId="0" borderId="1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165" fontId="16" fillId="2" borderId="1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S880"/>
  <sheetViews>
    <sheetView tabSelected="1" topLeftCell="A157" zoomScale="50" zoomScaleNormal="50" zoomScaleSheetLayoutView="70" workbookViewId="0">
      <selection activeCell="M202" sqref="M202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1" customWidth="1"/>
    <col min="5" max="5" width="18" style="1" customWidth="1"/>
    <col min="6" max="6" width="16.140625" style="1" customWidth="1"/>
    <col min="7" max="7" width="16.7109375" style="1" customWidth="1"/>
    <col min="8" max="8" width="18.7109375" style="11" customWidth="1"/>
    <col min="9" max="9" width="16.42578125" style="11" customWidth="1"/>
    <col min="10" max="10" width="19.28515625" style="11" customWidth="1"/>
    <col min="11" max="11" width="17.85546875" style="11" customWidth="1"/>
    <col min="12" max="12" width="15.42578125" style="11" customWidth="1"/>
    <col min="13" max="13" width="18.5703125" style="9" customWidth="1"/>
    <col min="14" max="14" width="19.85546875" style="9" customWidth="1"/>
    <col min="15" max="15" width="15.7109375" style="9" customWidth="1"/>
    <col min="16" max="16" width="9.5703125" style="9" bestFit="1" customWidth="1"/>
    <col min="17" max="18" width="9.140625" style="9"/>
    <col min="19" max="19" width="56.5703125" style="9" customWidth="1"/>
    <col min="20" max="16384" width="9.140625" style="9"/>
  </cols>
  <sheetData>
    <row r="1" spans="1:16" ht="91.5" customHeight="1" x14ac:dyDescent="0.3">
      <c r="B1" s="4"/>
      <c r="F1" s="5"/>
      <c r="H1" s="8"/>
      <c r="M1" s="72" t="s">
        <v>130</v>
      </c>
      <c r="N1" s="72"/>
      <c r="O1" s="72"/>
    </row>
    <row r="2" spans="1:16" ht="56.25" customHeight="1" x14ac:dyDescent="0.3">
      <c r="A2" s="20"/>
      <c r="B2" s="21"/>
      <c r="C2" s="31"/>
      <c r="D2" s="11"/>
      <c r="E2" s="11"/>
      <c r="F2" s="32"/>
      <c r="G2" s="11"/>
      <c r="L2" s="19"/>
      <c r="M2" s="73" t="s">
        <v>87</v>
      </c>
      <c r="N2" s="73"/>
      <c r="O2" s="73"/>
    </row>
    <row r="3" spans="1:16" s="10" customFormat="1" ht="56.25" customHeight="1" x14ac:dyDescent="0.3">
      <c r="A3" s="20"/>
      <c r="B3" s="21"/>
      <c r="C3" s="74" t="s">
        <v>70</v>
      </c>
      <c r="D3" s="74"/>
      <c r="E3" s="74"/>
      <c r="F3" s="74"/>
      <c r="G3" s="11"/>
      <c r="H3" s="11"/>
      <c r="I3" s="11"/>
      <c r="J3" s="11"/>
      <c r="K3" s="11"/>
      <c r="L3" s="19"/>
      <c r="M3" s="22"/>
      <c r="N3" s="22"/>
      <c r="O3" s="22"/>
    </row>
    <row r="4" spans="1:16" s="50" customFormat="1" ht="46.5" customHeight="1" x14ac:dyDescent="0.3">
      <c r="A4" s="47"/>
      <c r="B4" s="75" t="s">
        <v>71</v>
      </c>
      <c r="C4" s="75"/>
      <c r="D4" s="75"/>
      <c r="E4" s="75"/>
      <c r="F4" s="75"/>
      <c r="G4" s="75"/>
      <c r="H4" s="75"/>
      <c r="I4" s="75"/>
      <c r="J4" s="48"/>
      <c r="K4" s="48"/>
      <c r="L4" s="49"/>
      <c r="M4" s="49"/>
      <c r="N4" s="49"/>
      <c r="O4" s="49"/>
    </row>
    <row r="5" spans="1:16" s="50" customFormat="1" ht="37.5" customHeight="1" x14ac:dyDescent="0.2">
      <c r="A5" s="84" t="s">
        <v>11</v>
      </c>
      <c r="B5" s="76" t="s">
        <v>37</v>
      </c>
      <c r="C5" s="76" t="s">
        <v>39</v>
      </c>
      <c r="D5" s="77" t="s">
        <v>41</v>
      </c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</row>
    <row r="6" spans="1:16" s="50" customFormat="1" ht="71.25" customHeight="1" x14ac:dyDescent="0.2">
      <c r="A6" s="85"/>
      <c r="B6" s="76"/>
      <c r="C6" s="76"/>
      <c r="D6" s="51" t="s">
        <v>1</v>
      </c>
      <c r="E6" s="51" t="s">
        <v>112</v>
      </c>
      <c r="F6" s="51" t="s">
        <v>10</v>
      </c>
      <c r="G6" s="51" t="s">
        <v>6</v>
      </c>
      <c r="H6" s="51" t="s">
        <v>7</v>
      </c>
      <c r="I6" s="51" t="s">
        <v>8</v>
      </c>
      <c r="J6" s="51" t="s">
        <v>9</v>
      </c>
      <c r="K6" s="51" t="s">
        <v>48</v>
      </c>
      <c r="L6" s="51" t="s">
        <v>59</v>
      </c>
      <c r="M6" s="51" t="s">
        <v>60</v>
      </c>
      <c r="N6" s="51" t="s">
        <v>61</v>
      </c>
      <c r="O6" s="51" t="s">
        <v>62</v>
      </c>
    </row>
    <row r="7" spans="1:16" ht="18.75" customHeight="1" x14ac:dyDescent="0.2">
      <c r="A7" s="14">
        <v>1</v>
      </c>
      <c r="B7" s="13">
        <v>2</v>
      </c>
      <c r="C7" s="14">
        <v>3</v>
      </c>
      <c r="D7" s="13">
        <v>4</v>
      </c>
      <c r="E7" s="14">
        <v>5</v>
      </c>
      <c r="F7" s="13">
        <v>6</v>
      </c>
      <c r="G7" s="14">
        <v>7</v>
      </c>
      <c r="H7" s="13">
        <v>8</v>
      </c>
      <c r="I7" s="14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</row>
    <row r="8" spans="1:16" ht="36" customHeight="1" x14ac:dyDescent="0.3">
      <c r="A8" s="56" t="s">
        <v>12</v>
      </c>
      <c r="B8" s="56" t="s">
        <v>73</v>
      </c>
      <c r="C8" s="35" t="s">
        <v>125</v>
      </c>
      <c r="D8" s="15">
        <f>D10+D12+D14+D16+D18</f>
        <v>4157486.6</v>
      </c>
      <c r="E8" s="15">
        <f>E10+E12+E14+E16+E18</f>
        <v>30624.5</v>
      </c>
      <c r="F8" s="15">
        <f>F10+F12+F14+F16+F18</f>
        <v>1230565.0000000002</v>
      </c>
      <c r="G8" s="15">
        <f>G10+G12+G14+G16+G18</f>
        <v>1060906.7</v>
      </c>
      <c r="H8" s="15">
        <f t="shared" ref="H8:O8" si="0">H10+H12+H14+H16+H18</f>
        <v>490867.20000000007</v>
      </c>
      <c r="I8" s="15">
        <f t="shared" ref="I8:N8" si="1">I10+I12+I14+I16+I18</f>
        <v>154166.20000000001</v>
      </c>
      <c r="J8" s="15">
        <f t="shared" si="1"/>
        <v>409834.60000000003</v>
      </c>
      <c r="K8" s="15">
        <f t="shared" si="1"/>
        <v>522968.58</v>
      </c>
      <c r="L8" s="15">
        <f t="shared" si="1"/>
        <v>863841.20000000007</v>
      </c>
      <c r="M8" s="15">
        <f t="shared" si="1"/>
        <v>529961.69999999995</v>
      </c>
      <c r="N8" s="15">
        <f t="shared" si="1"/>
        <v>229574.9</v>
      </c>
      <c r="O8" s="15">
        <f t="shared" si="0"/>
        <v>309831.40000000002</v>
      </c>
      <c r="P8" s="11"/>
    </row>
    <row r="9" spans="1:16" s="10" customFormat="1" ht="36" customHeight="1" x14ac:dyDescent="0.3">
      <c r="A9" s="56"/>
      <c r="B9" s="56"/>
      <c r="C9" s="36" t="s">
        <v>42</v>
      </c>
      <c r="D9" s="39">
        <f>E9+F9+G9+H9+I9+J9+K9+L9+M9+N9+O9</f>
        <v>1559224.0000000002</v>
      </c>
      <c r="E9" s="39">
        <f>E11+E13+E15+E17</f>
        <v>194.3</v>
      </c>
      <c r="F9" s="39">
        <f t="shared" ref="F9:O9" si="2">F11+F13+F15+F17</f>
        <v>0</v>
      </c>
      <c r="G9" s="39">
        <f t="shared" si="2"/>
        <v>865999.4</v>
      </c>
      <c r="H9" s="39">
        <f t="shared" si="2"/>
        <v>296163.7</v>
      </c>
      <c r="I9" s="39">
        <f t="shared" si="2"/>
        <v>0</v>
      </c>
      <c r="J9" s="39">
        <f t="shared" si="2"/>
        <v>0</v>
      </c>
      <c r="K9" s="39">
        <f t="shared" si="2"/>
        <v>0</v>
      </c>
      <c r="L9" s="39">
        <f t="shared" si="2"/>
        <v>134501</v>
      </c>
      <c r="M9" s="39">
        <f t="shared" si="2"/>
        <v>262365.60000000003</v>
      </c>
      <c r="N9" s="39">
        <f t="shared" si="2"/>
        <v>0</v>
      </c>
      <c r="O9" s="39">
        <f t="shared" si="2"/>
        <v>0</v>
      </c>
      <c r="P9" s="11"/>
    </row>
    <row r="10" spans="1:16" ht="36" customHeight="1" x14ac:dyDescent="0.3">
      <c r="A10" s="87"/>
      <c r="B10" s="56"/>
      <c r="C10" s="36" t="s">
        <v>126</v>
      </c>
      <c r="D10" s="39">
        <f>E10+F10+G10+H10+I10+J10+K10+L10+M10+N10+O10</f>
        <v>698270.60000000009</v>
      </c>
      <c r="E10" s="39">
        <f>E21+E138+E153+E170+E205+E240</f>
        <v>1683.1</v>
      </c>
      <c r="F10" s="39">
        <f t="shared" ref="F10:K10" si="3">F21+F138+F153+F170+F205+F240</f>
        <v>2461.1</v>
      </c>
      <c r="G10" s="39">
        <f t="shared" si="3"/>
        <v>2005.8</v>
      </c>
      <c r="H10" s="39">
        <f t="shared" si="3"/>
        <v>95590.399999999994</v>
      </c>
      <c r="I10" s="39">
        <f t="shared" si="3"/>
        <v>36530.6</v>
      </c>
      <c r="J10" s="39">
        <f t="shared" si="3"/>
        <v>142413.70000000001</v>
      </c>
      <c r="K10" s="39">
        <f t="shared" si="3"/>
        <v>0</v>
      </c>
      <c r="L10" s="39">
        <f>L21+L138+L153+L170+L205+L240</f>
        <v>119589.90000000001</v>
      </c>
      <c r="M10" s="39">
        <f>M21+M138+M153+M170+M205+M240</f>
        <v>60824.7</v>
      </c>
      <c r="N10" s="39">
        <f t="shared" ref="N10:O10" si="4">N21+N138+N153+N170+N205+N240</f>
        <v>75762</v>
      </c>
      <c r="O10" s="39">
        <f t="shared" si="4"/>
        <v>161409.30000000002</v>
      </c>
      <c r="P10" s="11"/>
    </row>
    <row r="11" spans="1:16" s="10" customFormat="1" ht="36" customHeight="1" x14ac:dyDescent="0.3">
      <c r="A11" s="87"/>
      <c r="B11" s="56"/>
      <c r="C11" s="36" t="s">
        <v>42</v>
      </c>
      <c r="D11" s="39">
        <f>E11+F11+G11+H11+I11+J11+K11+L11+M11+N11+O11</f>
        <v>14.3</v>
      </c>
      <c r="E11" s="39">
        <f>E154</f>
        <v>14.3</v>
      </c>
      <c r="F11" s="39">
        <f t="shared" ref="F11:O11" si="5">F154</f>
        <v>0</v>
      </c>
      <c r="G11" s="39">
        <f t="shared" si="5"/>
        <v>0</v>
      </c>
      <c r="H11" s="39">
        <f t="shared" si="5"/>
        <v>0</v>
      </c>
      <c r="I11" s="39">
        <f t="shared" si="5"/>
        <v>0</v>
      </c>
      <c r="J11" s="39">
        <f t="shared" si="5"/>
        <v>0</v>
      </c>
      <c r="K11" s="39">
        <f t="shared" si="5"/>
        <v>0</v>
      </c>
      <c r="L11" s="39">
        <f t="shared" si="5"/>
        <v>0</v>
      </c>
      <c r="M11" s="39">
        <f t="shared" si="5"/>
        <v>0</v>
      </c>
      <c r="N11" s="39">
        <f t="shared" si="5"/>
        <v>0</v>
      </c>
      <c r="O11" s="39">
        <f t="shared" si="5"/>
        <v>0</v>
      </c>
      <c r="P11" s="11"/>
    </row>
    <row r="12" spans="1:16" ht="36" customHeight="1" x14ac:dyDescent="0.3">
      <c r="A12" s="87"/>
      <c r="B12" s="56"/>
      <c r="C12" s="36" t="s">
        <v>127</v>
      </c>
      <c r="D12" s="39">
        <f>D22</f>
        <v>2030331.4000000001</v>
      </c>
      <c r="E12" s="39">
        <f t="shared" ref="E12:O12" si="6">E22</f>
        <v>0</v>
      </c>
      <c r="F12" s="39">
        <f t="shared" si="6"/>
        <v>1185718.6000000001</v>
      </c>
      <c r="G12" s="39">
        <f t="shared" si="6"/>
        <v>1006834.3999999999</v>
      </c>
      <c r="H12" s="39">
        <f t="shared" si="6"/>
        <v>351489.80000000005</v>
      </c>
      <c r="I12" s="39">
        <f t="shared" si="6"/>
        <v>68724.5</v>
      </c>
      <c r="J12" s="39">
        <f t="shared" si="6"/>
        <v>101682.79999999999</v>
      </c>
      <c r="K12" s="39">
        <f t="shared" si="6"/>
        <v>307483.18</v>
      </c>
      <c r="L12" s="39">
        <f>L22</f>
        <v>416244.69999999995</v>
      </c>
      <c r="M12" s="39">
        <f t="shared" si="6"/>
        <v>171920.1</v>
      </c>
      <c r="N12" s="39">
        <f t="shared" si="6"/>
        <v>0</v>
      </c>
      <c r="O12" s="39">
        <f t="shared" si="6"/>
        <v>0</v>
      </c>
      <c r="P12" s="11"/>
    </row>
    <row r="13" spans="1:16" ht="36" customHeight="1" x14ac:dyDescent="0.3">
      <c r="A13" s="87"/>
      <c r="B13" s="56"/>
      <c r="C13" s="36" t="s">
        <v>42</v>
      </c>
      <c r="D13" s="39">
        <f>D23</f>
        <v>1462240.2000000002</v>
      </c>
      <c r="E13" s="39">
        <f t="shared" ref="E13:H13" si="7">E23</f>
        <v>0</v>
      </c>
      <c r="F13" s="39">
        <f t="shared" si="7"/>
        <v>0</v>
      </c>
      <c r="G13" s="39">
        <f t="shared" si="7"/>
        <v>865999.4</v>
      </c>
      <c r="H13" s="39">
        <f t="shared" si="7"/>
        <v>296163.7</v>
      </c>
      <c r="I13" s="39">
        <f>I23</f>
        <v>0</v>
      </c>
      <c r="J13" s="39">
        <f t="shared" ref="J13:O13" si="8">J23</f>
        <v>0</v>
      </c>
      <c r="K13" s="39">
        <f t="shared" si="8"/>
        <v>0</v>
      </c>
      <c r="L13" s="39">
        <f t="shared" si="8"/>
        <v>128157</v>
      </c>
      <c r="M13" s="39">
        <f t="shared" si="8"/>
        <v>171920.1</v>
      </c>
      <c r="N13" s="39">
        <f t="shared" si="8"/>
        <v>0</v>
      </c>
      <c r="O13" s="39">
        <f t="shared" si="8"/>
        <v>0</v>
      </c>
      <c r="P13" s="11"/>
    </row>
    <row r="14" spans="1:16" ht="36" customHeight="1" x14ac:dyDescent="0.3">
      <c r="A14" s="87"/>
      <c r="B14" s="56"/>
      <c r="C14" s="36" t="s">
        <v>128</v>
      </c>
      <c r="D14" s="39">
        <f>D27+D139+D155+D171+D206+D241+D266</f>
        <v>597844.30000000005</v>
      </c>
      <c r="E14" s="39">
        <f>E27+E139+E155+E171+E206+E241+E266</f>
        <v>2089.9</v>
      </c>
      <c r="F14" s="39">
        <f t="shared" ref="F14:O14" si="9">F27+F139+F155+F171+F206+F241+F266</f>
        <v>1537.6</v>
      </c>
      <c r="G14" s="39">
        <f t="shared" si="9"/>
        <v>1643</v>
      </c>
      <c r="H14" s="39">
        <f t="shared" si="9"/>
        <v>8724</v>
      </c>
      <c r="I14" s="39">
        <f t="shared" si="9"/>
        <v>6205.8</v>
      </c>
      <c r="J14" s="39">
        <f t="shared" si="9"/>
        <v>63992</v>
      </c>
      <c r="K14" s="39">
        <f t="shared" si="9"/>
        <v>134397.1</v>
      </c>
      <c r="L14" s="39">
        <f t="shared" si="9"/>
        <v>200324.2</v>
      </c>
      <c r="M14" s="39">
        <f t="shared" si="9"/>
        <v>196463.2</v>
      </c>
      <c r="N14" s="39">
        <f t="shared" si="9"/>
        <v>40775.199999999997</v>
      </c>
      <c r="O14" s="39">
        <f t="shared" si="9"/>
        <v>35189.599999999999</v>
      </c>
      <c r="P14" s="11"/>
    </row>
    <row r="15" spans="1:16" s="10" customFormat="1" ht="36" customHeight="1" x14ac:dyDescent="0.3">
      <c r="A15" s="87"/>
      <c r="B15" s="56"/>
      <c r="C15" s="36" t="s">
        <v>42</v>
      </c>
      <c r="D15" s="39">
        <f>E15+F15+G15+H15+I15+J15+K15+L15+M15+N15+O15</f>
        <v>94578.1</v>
      </c>
      <c r="E15" s="39">
        <f>E156</f>
        <v>180</v>
      </c>
      <c r="F15" s="39">
        <f t="shared" ref="F15:K15" si="10">F28</f>
        <v>0</v>
      </c>
      <c r="G15" s="39">
        <f t="shared" si="10"/>
        <v>0</v>
      </c>
      <c r="H15" s="39">
        <f t="shared" si="10"/>
        <v>0</v>
      </c>
      <c r="I15" s="39">
        <f t="shared" si="10"/>
        <v>0</v>
      </c>
      <c r="J15" s="39">
        <f t="shared" si="10"/>
        <v>0</v>
      </c>
      <c r="K15" s="39">
        <f t="shared" si="10"/>
        <v>0</v>
      </c>
      <c r="L15" s="39">
        <f>L28</f>
        <v>6344</v>
      </c>
      <c r="M15" s="39">
        <f t="shared" ref="M15:O15" si="11">M28</f>
        <v>88054.1</v>
      </c>
      <c r="N15" s="39">
        <f t="shared" si="11"/>
        <v>0</v>
      </c>
      <c r="O15" s="39">
        <f t="shared" si="11"/>
        <v>0</v>
      </c>
      <c r="P15" s="11"/>
    </row>
    <row r="16" spans="1:16" ht="36" customHeight="1" x14ac:dyDescent="0.3">
      <c r="A16" s="87"/>
      <c r="B16" s="56"/>
      <c r="C16" s="36" t="s">
        <v>129</v>
      </c>
      <c r="D16" s="39">
        <f>D31+D140+D157+D172+D207+D242+D267</f>
        <v>669710.19999999995</v>
      </c>
      <c r="E16" s="39">
        <f>E31+E140+E157+E172+E207+E242</f>
        <v>23027.200000000001</v>
      </c>
      <c r="F16" s="39">
        <f t="shared" ref="F16:K16" si="12">F31+F140+F157+F172+F207+F242</f>
        <v>34797.300000000003</v>
      </c>
      <c r="G16" s="39">
        <f t="shared" si="12"/>
        <v>44114.399999999994</v>
      </c>
      <c r="H16" s="39">
        <f t="shared" si="12"/>
        <v>27953.7</v>
      </c>
      <c r="I16" s="39">
        <f t="shared" si="12"/>
        <v>39472.199999999997</v>
      </c>
      <c r="J16" s="39">
        <f t="shared" si="12"/>
        <v>38737.9</v>
      </c>
      <c r="K16" s="39">
        <f t="shared" si="12"/>
        <v>63593.5</v>
      </c>
      <c r="L16" s="39">
        <f>L31+L140+L157+L172+L207+L242+L267</f>
        <v>110268.6</v>
      </c>
      <c r="M16" s="39">
        <f>M31+M140+M157+M172+M207+M242</f>
        <v>97173</v>
      </c>
      <c r="N16" s="39">
        <f t="shared" ref="N16:O16" si="13">N31+N140+N157+N172+N207+N242</f>
        <v>96385.400000000009</v>
      </c>
      <c r="O16" s="39">
        <f t="shared" si="13"/>
        <v>96578.4</v>
      </c>
      <c r="P16" s="11"/>
    </row>
    <row r="17" spans="1:16" s="10" customFormat="1" ht="36" customHeight="1" x14ac:dyDescent="0.3">
      <c r="A17" s="87"/>
      <c r="B17" s="56"/>
      <c r="C17" s="36" t="s">
        <v>42</v>
      </c>
      <c r="D17" s="39">
        <f>D32</f>
        <v>2391.4</v>
      </c>
      <c r="E17" s="39">
        <f>E32</f>
        <v>0</v>
      </c>
      <c r="F17" s="39">
        <f t="shared" ref="F17:O17" si="14">F32</f>
        <v>0</v>
      </c>
      <c r="G17" s="39">
        <f t="shared" si="14"/>
        <v>0</v>
      </c>
      <c r="H17" s="39">
        <f t="shared" si="14"/>
        <v>0</v>
      </c>
      <c r="I17" s="39">
        <f t="shared" si="14"/>
        <v>0</v>
      </c>
      <c r="J17" s="39">
        <f t="shared" si="14"/>
        <v>0</v>
      </c>
      <c r="K17" s="39">
        <f t="shared" si="14"/>
        <v>0</v>
      </c>
      <c r="L17" s="39">
        <f t="shared" si="14"/>
        <v>0</v>
      </c>
      <c r="M17" s="39">
        <f t="shared" si="14"/>
        <v>2391.4</v>
      </c>
      <c r="N17" s="39">
        <f t="shared" si="14"/>
        <v>0</v>
      </c>
      <c r="O17" s="39">
        <f t="shared" si="14"/>
        <v>0</v>
      </c>
      <c r="P17" s="11"/>
    </row>
    <row r="18" spans="1:16" ht="36" customHeight="1" x14ac:dyDescent="0.3">
      <c r="A18" s="87"/>
      <c r="B18" s="56"/>
      <c r="C18" s="36" t="s">
        <v>5</v>
      </c>
      <c r="D18" s="39">
        <f>E18+F18+G18+H18+I18+J18+K18+L18+M18+N18+O18</f>
        <v>161330.1</v>
      </c>
      <c r="E18" s="39">
        <f t="shared" ref="E18:K18" si="15">E33+E141+E158+E173+E208+E243</f>
        <v>3824.3</v>
      </c>
      <c r="F18" s="39">
        <f t="shared" si="15"/>
        <v>6050.4</v>
      </c>
      <c r="G18" s="39">
        <f t="shared" si="15"/>
        <v>6309.1</v>
      </c>
      <c r="H18" s="39">
        <f t="shared" si="15"/>
        <v>7109.3</v>
      </c>
      <c r="I18" s="39">
        <f t="shared" si="15"/>
        <v>3233.1</v>
      </c>
      <c r="J18" s="39">
        <f t="shared" si="15"/>
        <v>63008.2</v>
      </c>
      <c r="K18" s="39">
        <f t="shared" si="15"/>
        <v>17494.8</v>
      </c>
      <c r="L18" s="39">
        <f>L33+L141+L158+L173+L208+L243</f>
        <v>17413.8</v>
      </c>
      <c r="M18" s="39">
        <f t="shared" ref="M18:O18" si="16">M33+M141+M158+M173+M208+M243</f>
        <v>3580.7</v>
      </c>
      <c r="N18" s="39">
        <f t="shared" si="16"/>
        <v>16652.3</v>
      </c>
      <c r="O18" s="39">
        <f t="shared" si="16"/>
        <v>16654.099999999999</v>
      </c>
      <c r="P18" s="11"/>
    </row>
    <row r="19" spans="1:16" ht="36" customHeight="1" x14ac:dyDescent="0.3">
      <c r="A19" s="56" t="s">
        <v>14</v>
      </c>
      <c r="B19" s="56" t="s">
        <v>27</v>
      </c>
      <c r="C19" s="35" t="s">
        <v>124</v>
      </c>
      <c r="D19" s="15">
        <f>D21+D22+D27+D31+D33</f>
        <v>2505673.3000000003</v>
      </c>
      <c r="E19" s="15">
        <f>E21+E22+E27+E31+E33</f>
        <v>0</v>
      </c>
      <c r="F19" s="15">
        <f t="shared" ref="F19:K19" si="17">F21+F22+F27+F31+F33</f>
        <v>1198906.1000000001</v>
      </c>
      <c r="G19" s="15">
        <f t="shared" si="17"/>
        <v>1027681.8999999999</v>
      </c>
      <c r="H19" s="15">
        <f>H21+H22+H27+H31+H33</f>
        <v>452237.00000000006</v>
      </c>
      <c r="I19" s="15">
        <f>I21+I22+I27+I31+I33</f>
        <v>120212</v>
      </c>
      <c r="J19" s="15">
        <f t="shared" si="17"/>
        <v>252971.3</v>
      </c>
      <c r="K19" s="15">
        <f t="shared" si="17"/>
        <v>339773.18</v>
      </c>
      <c r="L19" s="15">
        <f t="shared" ref="L19:O19" si="18">L21+L22+L27+L31+L33</f>
        <v>518072.19999999995</v>
      </c>
      <c r="M19" s="15">
        <f>M21+M22+M27+M31+M33</f>
        <v>263189.8</v>
      </c>
      <c r="N19" s="15">
        <f t="shared" si="18"/>
        <v>7290.1</v>
      </c>
      <c r="O19" s="15">
        <f t="shared" si="18"/>
        <v>995.1</v>
      </c>
      <c r="P19" s="11"/>
    </row>
    <row r="20" spans="1:16" s="10" customFormat="1" ht="36" customHeight="1" x14ac:dyDescent="0.3">
      <c r="A20" s="56"/>
      <c r="B20" s="56"/>
      <c r="C20" s="36" t="s">
        <v>42</v>
      </c>
      <c r="D20" s="39">
        <f>E20+F20+G20+H20+I20+J20+K20+L20+M20+N20+O20</f>
        <v>1559029.7000000002</v>
      </c>
      <c r="E20" s="39">
        <f>E23+E28+E32</f>
        <v>0</v>
      </c>
      <c r="F20" s="39">
        <f t="shared" ref="F20:O20" si="19">F23+F28+F32</f>
        <v>0</v>
      </c>
      <c r="G20" s="39">
        <f t="shared" si="19"/>
        <v>865999.4</v>
      </c>
      <c r="H20" s="39">
        <f t="shared" si="19"/>
        <v>296163.7</v>
      </c>
      <c r="I20" s="39">
        <f t="shared" si="19"/>
        <v>0</v>
      </c>
      <c r="J20" s="39">
        <f t="shared" si="19"/>
        <v>0</v>
      </c>
      <c r="K20" s="39">
        <f t="shared" si="19"/>
        <v>0</v>
      </c>
      <c r="L20" s="39">
        <f t="shared" si="19"/>
        <v>134501</v>
      </c>
      <c r="M20" s="39">
        <f t="shared" si="19"/>
        <v>262365.60000000003</v>
      </c>
      <c r="N20" s="39">
        <f t="shared" si="19"/>
        <v>0</v>
      </c>
      <c r="O20" s="39">
        <f t="shared" si="19"/>
        <v>0</v>
      </c>
      <c r="P20" s="11"/>
    </row>
    <row r="21" spans="1:16" ht="36" customHeight="1" x14ac:dyDescent="0.3">
      <c r="A21" s="56"/>
      <c r="B21" s="56"/>
      <c r="C21" s="36" t="s">
        <v>38</v>
      </c>
      <c r="D21" s="39">
        <f>D35+D95</f>
        <v>274534.7</v>
      </c>
      <c r="E21" s="39">
        <f>E35</f>
        <v>0</v>
      </c>
      <c r="F21" s="39">
        <f>F35</f>
        <v>0</v>
      </c>
      <c r="G21" s="39">
        <f>G35</f>
        <v>0</v>
      </c>
      <c r="H21" s="39">
        <f>H35</f>
        <v>95590.399999999994</v>
      </c>
      <c r="I21" s="39">
        <f>I35+I95</f>
        <v>36530.6</v>
      </c>
      <c r="J21" s="39">
        <f t="shared" ref="J21:K21" si="20">J35+J95</f>
        <v>142413.70000000001</v>
      </c>
      <c r="K21" s="39">
        <f t="shared" si="20"/>
        <v>0</v>
      </c>
      <c r="L21" s="39">
        <f>L35+L95</f>
        <v>0</v>
      </c>
      <c r="M21" s="39">
        <f t="shared" ref="M21:O21" si="21">M35+M95</f>
        <v>0</v>
      </c>
      <c r="N21" s="39">
        <f t="shared" si="21"/>
        <v>0</v>
      </c>
      <c r="O21" s="39">
        <f t="shared" si="21"/>
        <v>0</v>
      </c>
      <c r="P21" s="11"/>
    </row>
    <row r="22" spans="1:16" ht="36" customHeight="1" x14ac:dyDescent="0.3">
      <c r="A22" s="56"/>
      <c r="B22" s="56"/>
      <c r="C22" s="36" t="s">
        <v>127</v>
      </c>
      <c r="D22" s="39">
        <f>D36+D96</f>
        <v>2030331.4000000001</v>
      </c>
      <c r="E22" s="39">
        <f t="shared" ref="E22:H22" si="22">E36</f>
        <v>0</v>
      </c>
      <c r="F22" s="39">
        <f t="shared" si="22"/>
        <v>1185718.6000000001</v>
      </c>
      <c r="G22" s="39">
        <f>G36</f>
        <v>1006834.3999999999</v>
      </c>
      <c r="H22" s="39">
        <f t="shared" si="22"/>
        <v>351489.80000000005</v>
      </c>
      <c r="I22" s="39">
        <f>I36+I96</f>
        <v>68724.5</v>
      </c>
      <c r="J22" s="39">
        <f>J36+J96</f>
        <v>101682.79999999999</v>
      </c>
      <c r="K22" s="39">
        <f>K36+K96</f>
        <v>307483.18</v>
      </c>
      <c r="L22" s="39">
        <f>L36+L96</f>
        <v>416244.69999999995</v>
      </c>
      <c r="M22" s="39">
        <f>M36+M97</f>
        <v>171920.1</v>
      </c>
      <c r="N22" s="39">
        <f>N36+N96</f>
        <v>0</v>
      </c>
      <c r="O22" s="39">
        <f>O36+O96</f>
        <v>0</v>
      </c>
      <c r="P22" s="11"/>
    </row>
    <row r="23" spans="1:16" ht="39.6" customHeight="1" x14ac:dyDescent="0.3">
      <c r="A23" s="56"/>
      <c r="B23" s="56"/>
      <c r="C23" s="36" t="s">
        <v>42</v>
      </c>
      <c r="D23" s="39">
        <f>D37+D98</f>
        <v>1462240.2000000002</v>
      </c>
      <c r="E23" s="39">
        <v>0</v>
      </c>
      <c r="F23" s="39">
        <v>0</v>
      </c>
      <c r="G23" s="39">
        <f>G37</f>
        <v>865999.4</v>
      </c>
      <c r="H23" s="39">
        <f t="shared" ref="H23:H24" si="23">H37</f>
        <v>296163.7</v>
      </c>
      <c r="I23" s="39">
        <f t="shared" ref="I23:L24" si="24">I37+I98</f>
        <v>0</v>
      </c>
      <c r="J23" s="39">
        <f t="shared" si="24"/>
        <v>0</v>
      </c>
      <c r="K23" s="39">
        <f t="shared" si="24"/>
        <v>0</v>
      </c>
      <c r="L23" s="39">
        <f t="shared" si="24"/>
        <v>128157</v>
      </c>
      <c r="M23" s="39">
        <f>M37+M98</f>
        <v>171920.1</v>
      </c>
      <c r="N23" s="39">
        <f>N37+N98</f>
        <v>0</v>
      </c>
      <c r="O23" s="39">
        <f>O37+O98</f>
        <v>0</v>
      </c>
      <c r="P23" s="11"/>
    </row>
    <row r="24" spans="1:16" ht="98.25" customHeight="1" x14ac:dyDescent="0.3">
      <c r="A24" s="56"/>
      <c r="B24" s="56"/>
      <c r="C24" s="36" t="s">
        <v>44</v>
      </c>
      <c r="D24" s="39">
        <f>D38+D99</f>
        <v>1105458.8999999999</v>
      </c>
      <c r="E24" s="39">
        <v>0</v>
      </c>
      <c r="F24" s="39">
        <v>0</v>
      </c>
      <c r="G24" s="39">
        <f>G38</f>
        <v>595334.19999999995</v>
      </c>
      <c r="H24" s="39">
        <f t="shared" si="23"/>
        <v>32620</v>
      </c>
      <c r="I24" s="39">
        <f t="shared" si="24"/>
        <v>3316.5</v>
      </c>
      <c r="J24" s="39">
        <f t="shared" si="24"/>
        <v>13873.4</v>
      </c>
      <c r="K24" s="39">
        <f t="shared" si="24"/>
        <v>257414.18</v>
      </c>
      <c r="L24" s="39">
        <f t="shared" si="24"/>
        <v>283223.09999999998</v>
      </c>
      <c r="M24" s="39">
        <f>M38+M99</f>
        <v>111892</v>
      </c>
      <c r="N24" s="39">
        <f>N38+N99</f>
        <v>0</v>
      </c>
      <c r="O24" s="39">
        <f>O38+O99</f>
        <v>0</v>
      </c>
      <c r="P24" s="11"/>
    </row>
    <row r="25" spans="1:16" ht="83.25" customHeight="1" x14ac:dyDescent="0.3">
      <c r="A25" s="56"/>
      <c r="B25" s="56"/>
      <c r="C25" s="36" t="s">
        <v>43</v>
      </c>
      <c r="D25" s="39">
        <f>D39+D100</f>
        <v>484159.89999999991</v>
      </c>
      <c r="E25" s="39">
        <v>0</v>
      </c>
      <c r="F25" s="39">
        <v>0</v>
      </c>
      <c r="G25" s="39">
        <f>G39</f>
        <v>49500.2</v>
      </c>
      <c r="H25" s="39">
        <f t="shared" ref="H25" si="25">H39</f>
        <v>43721.9</v>
      </c>
      <c r="I25" s="39">
        <f>I100</f>
        <v>65408</v>
      </c>
      <c r="J25" s="39">
        <f t="shared" ref="J25:K25" si="26">J100</f>
        <v>87809.4</v>
      </c>
      <c r="K25" s="39">
        <f t="shared" si="26"/>
        <v>50069</v>
      </c>
      <c r="L25" s="39">
        <f t="shared" ref="L25:O25" si="27">L100</f>
        <v>133021.6</v>
      </c>
      <c r="M25" s="39">
        <f t="shared" si="27"/>
        <v>60028.1</v>
      </c>
      <c r="N25" s="39">
        <f t="shared" si="27"/>
        <v>0</v>
      </c>
      <c r="O25" s="39">
        <f t="shared" si="27"/>
        <v>0</v>
      </c>
      <c r="P25" s="11"/>
    </row>
    <row r="26" spans="1:16" ht="57.75" customHeight="1" x14ac:dyDescent="0.3">
      <c r="A26" s="56"/>
      <c r="B26" s="56"/>
      <c r="C26" s="36" t="s">
        <v>45</v>
      </c>
      <c r="D26" s="39">
        <f>D40</f>
        <v>361550</v>
      </c>
      <c r="E26" s="39">
        <v>0</v>
      </c>
      <c r="F26" s="39">
        <v>0</v>
      </c>
      <c r="G26" s="39">
        <f>G40</f>
        <v>362000</v>
      </c>
      <c r="H26" s="39">
        <f t="shared" ref="H26" si="28">H40</f>
        <v>275147.90000000002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11"/>
    </row>
    <row r="27" spans="1:16" ht="36" customHeight="1" x14ac:dyDescent="0.3">
      <c r="A27" s="56"/>
      <c r="B27" s="56"/>
      <c r="C27" s="36" t="s">
        <v>128</v>
      </c>
      <c r="D27" s="39">
        <f>D41+D101</f>
        <v>116015</v>
      </c>
      <c r="E27" s="39">
        <f>E29+E30</f>
        <v>0</v>
      </c>
      <c r="F27" s="39">
        <f t="shared" ref="F27:O27" si="29">F29+F30</f>
        <v>0</v>
      </c>
      <c r="G27" s="39">
        <f t="shared" si="29"/>
        <v>0</v>
      </c>
      <c r="H27" s="39">
        <f t="shared" si="29"/>
        <v>3897.6</v>
      </c>
      <c r="I27" s="39">
        <f t="shared" si="29"/>
        <v>2125.5</v>
      </c>
      <c r="J27" s="39">
        <f t="shared" si="29"/>
        <v>4738.7999999999993</v>
      </c>
      <c r="K27" s="39">
        <f t="shared" si="29"/>
        <v>8380.6</v>
      </c>
      <c r="L27" s="39">
        <f t="shared" si="29"/>
        <v>96035.7</v>
      </c>
      <c r="M27" s="39">
        <f t="shared" si="29"/>
        <v>88054.1</v>
      </c>
      <c r="N27" s="39">
        <f t="shared" si="29"/>
        <v>6280</v>
      </c>
      <c r="O27" s="39">
        <f t="shared" si="29"/>
        <v>0</v>
      </c>
      <c r="P27" s="11"/>
    </row>
    <row r="28" spans="1:16" s="10" customFormat="1" ht="36" customHeight="1" x14ac:dyDescent="0.3">
      <c r="A28" s="56"/>
      <c r="B28" s="56"/>
      <c r="C28" s="36" t="s">
        <v>42</v>
      </c>
      <c r="D28" s="39">
        <f>D42+D102</f>
        <v>94398.1</v>
      </c>
      <c r="E28" s="39">
        <f t="shared" ref="E28:L28" si="30">E102</f>
        <v>0</v>
      </c>
      <c r="F28" s="39">
        <f t="shared" si="30"/>
        <v>0</v>
      </c>
      <c r="G28" s="39">
        <f t="shared" si="30"/>
        <v>0</v>
      </c>
      <c r="H28" s="39">
        <f t="shared" si="30"/>
        <v>0</v>
      </c>
      <c r="I28" s="39">
        <f t="shared" si="30"/>
        <v>0</v>
      </c>
      <c r="J28" s="39">
        <f t="shared" si="30"/>
        <v>0</v>
      </c>
      <c r="K28" s="39">
        <f t="shared" si="30"/>
        <v>0</v>
      </c>
      <c r="L28" s="39">
        <f t="shared" si="30"/>
        <v>6344</v>
      </c>
      <c r="M28" s="39">
        <f>M42+M102</f>
        <v>88054.1</v>
      </c>
      <c r="N28" s="39">
        <f>N102</f>
        <v>0</v>
      </c>
      <c r="O28" s="39">
        <f>O102</f>
        <v>0</v>
      </c>
      <c r="P28" s="11"/>
    </row>
    <row r="29" spans="1:16" s="10" customFormat="1" ht="66.75" customHeight="1" x14ac:dyDescent="0.3">
      <c r="A29" s="56"/>
      <c r="B29" s="56"/>
      <c r="C29" s="36" t="s">
        <v>46</v>
      </c>
      <c r="D29" s="39">
        <f>E29+F29+G29+H29+I29+J29+K29+L29+M29+N29+O29</f>
        <v>25174.3</v>
      </c>
      <c r="E29" s="39">
        <f>E43+E103</f>
        <v>0</v>
      </c>
      <c r="F29" s="39">
        <f t="shared" ref="F29:I29" si="31">F43+F103</f>
        <v>0</v>
      </c>
      <c r="G29" s="39">
        <f t="shared" si="31"/>
        <v>0</v>
      </c>
      <c r="H29" s="39">
        <f t="shared" si="31"/>
        <v>3897.6</v>
      </c>
      <c r="I29" s="39">
        <f t="shared" si="31"/>
        <v>2125.5</v>
      </c>
      <c r="J29" s="39">
        <f>J43+J103</f>
        <v>868.4</v>
      </c>
      <c r="K29" s="39">
        <f>K43+K103</f>
        <v>8380.6</v>
      </c>
      <c r="L29" s="39">
        <f>L43+L103</f>
        <v>2629.9</v>
      </c>
      <c r="M29" s="39">
        <f>M43+M104</f>
        <v>992.3</v>
      </c>
      <c r="N29" s="39">
        <f>N43+N103</f>
        <v>6280</v>
      </c>
      <c r="O29" s="39">
        <f>O43+O103</f>
        <v>0</v>
      </c>
      <c r="P29" s="11"/>
    </row>
    <row r="30" spans="1:16" s="10" customFormat="1" ht="88.5" customHeight="1" x14ac:dyDescent="0.3">
      <c r="A30" s="56"/>
      <c r="B30" s="56"/>
      <c r="C30" s="36" t="s">
        <v>86</v>
      </c>
      <c r="D30" s="39">
        <f>E30+F30+G30+H30+I30+J30+K30+L30-6435.5+M30+N30+O30</f>
        <v>177902.5</v>
      </c>
      <c r="E30" s="39">
        <f>E44+E104</f>
        <v>0</v>
      </c>
      <c r="F30" s="39">
        <f t="shared" ref="F30:I30" si="32">F44+F104</f>
        <v>0</v>
      </c>
      <c r="G30" s="39">
        <f t="shared" si="32"/>
        <v>0</v>
      </c>
      <c r="H30" s="39">
        <f t="shared" si="32"/>
        <v>0</v>
      </c>
      <c r="I30" s="39">
        <f t="shared" si="32"/>
        <v>0</v>
      </c>
      <c r="J30" s="39">
        <f>J44+J105</f>
        <v>3870.3999999999996</v>
      </c>
      <c r="K30" s="39">
        <f>K44+K104</f>
        <v>0</v>
      </c>
      <c r="L30" s="39">
        <f>L44+L105</f>
        <v>93405.8</v>
      </c>
      <c r="M30" s="39">
        <f>M44+M106</f>
        <v>87061.8</v>
      </c>
      <c r="N30" s="39">
        <f>N44+N105</f>
        <v>0</v>
      </c>
      <c r="O30" s="39">
        <f>O44+O105</f>
        <v>0</v>
      </c>
      <c r="P30" s="11"/>
    </row>
    <row r="31" spans="1:16" ht="36" customHeight="1" x14ac:dyDescent="0.3">
      <c r="A31" s="56"/>
      <c r="B31" s="56"/>
      <c r="C31" s="36" t="s">
        <v>129</v>
      </c>
      <c r="D31" s="39">
        <f>D45+D107</f>
        <v>84792.2</v>
      </c>
      <c r="E31" s="39">
        <f t="shared" ref="E31:O31" si="33">E45+E107</f>
        <v>0</v>
      </c>
      <c r="F31" s="39">
        <f t="shared" si="33"/>
        <v>13187.5</v>
      </c>
      <c r="G31" s="39">
        <f t="shared" si="33"/>
        <v>20847.5</v>
      </c>
      <c r="H31" s="39">
        <f t="shared" si="33"/>
        <v>1259.2</v>
      </c>
      <c r="I31" s="39">
        <f t="shared" si="33"/>
        <v>12831.4</v>
      </c>
      <c r="J31" s="39">
        <f t="shared" si="33"/>
        <v>4136</v>
      </c>
      <c r="K31" s="39">
        <f t="shared" si="33"/>
        <v>23909.4</v>
      </c>
      <c r="L31" s="39">
        <f t="shared" si="33"/>
        <v>5791.8</v>
      </c>
      <c r="M31" s="39">
        <f>M45+M107</f>
        <v>3215.6000000000004</v>
      </c>
      <c r="N31" s="39">
        <f t="shared" si="33"/>
        <v>1010.1</v>
      </c>
      <c r="O31" s="39">
        <f t="shared" si="33"/>
        <v>995.1</v>
      </c>
      <c r="P31" s="11"/>
    </row>
    <row r="32" spans="1:16" s="10" customFormat="1" ht="36" customHeight="1" x14ac:dyDescent="0.3">
      <c r="A32" s="56"/>
      <c r="B32" s="56"/>
      <c r="C32" s="36" t="s">
        <v>42</v>
      </c>
      <c r="D32" s="39">
        <f>D108</f>
        <v>2391.4</v>
      </c>
      <c r="E32" s="39">
        <f t="shared" ref="E32:L32" si="34">E108</f>
        <v>0</v>
      </c>
      <c r="F32" s="39">
        <f t="shared" si="34"/>
        <v>0</v>
      </c>
      <c r="G32" s="39">
        <f t="shared" si="34"/>
        <v>0</v>
      </c>
      <c r="H32" s="39">
        <f t="shared" si="34"/>
        <v>0</v>
      </c>
      <c r="I32" s="39">
        <f t="shared" si="34"/>
        <v>0</v>
      </c>
      <c r="J32" s="39">
        <f t="shared" si="34"/>
        <v>0</v>
      </c>
      <c r="K32" s="39">
        <f t="shared" si="34"/>
        <v>0</v>
      </c>
      <c r="L32" s="39">
        <f t="shared" si="34"/>
        <v>0</v>
      </c>
      <c r="M32" s="39">
        <f>M108</f>
        <v>2391.4</v>
      </c>
      <c r="N32" s="39">
        <f t="shared" ref="N32:O32" si="35">N108</f>
        <v>0</v>
      </c>
      <c r="O32" s="39">
        <f t="shared" si="35"/>
        <v>0</v>
      </c>
      <c r="P32" s="11"/>
    </row>
    <row r="33" spans="1:16" ht="36" customHeight="1" x14ac:dyDescent="0.3">
      <c r="A33" s="56"/>
      <c r="B33" s="56"/>
      <c r="C33" s="36" t="s">
        <v>5</v>
      </c>
      <c r="D33" s="39">
        <f t="shared" ref="D33:O33" si="36">D46+D112</f>
        <v>0</v>
      </c>
      <c r="E33" s="39">
        <f t="shared" si="36"/>
        <v>0</v>
      </c>
      <c r="F33" s="39">
        <f t="shared" si="36"/>
        <v>0</v>
      </c>
      <c r="G33" s="39">
        <f t="shared" si="36"/>
        <v>0</v>
      </c>
      <c r="H33" s="39">
        <f t="shared" si="36"/>
        <v>0</v>
      </c>
      <c r="I33" s="39">
        <f t="shared" si="36"/>
        <v>0</v>
      </c>
      <c r="J33" s="39">
        <f t="shared" si="36"/>
        <v>0</v>
      </c>
      <c r="K33" s="39">
        <f t="shared" si="36"/>
        <v>0</v>
      </c>
      <c r="L33" s="39">
        <f t="shared" si="36"/>
        <v>0</v>
      </c>
      <c r="M33" s="39">
        <f t="shared" si="36"/>
        <v>0</v>
      </c>
      <c r="N33" s="39">
        <f t="shared" si="36"/>
        <v>0</v>
      </c>
      <c r="O33" s="39">
        <f t="shared" si="36"/>
        <v>0</v>
      </c>
      <c r="P33" s="11"/>
    </row>
    <row r="34" spans="1:16" ht="36" customHeight="1" x14ac:dyDescent="0.3">
      <c r="A34" s="57" t="s">
        <v>13</v>
      </c>
      <c r="B34" s="57" t="s">
        <v>20</v>
      </c>
      <c r="C34" s="36" t="s">
        <v>0</v>
      </c>
      <c r="D34" s="39">
        <f>D35+D36+D41+D45+D46</f>
        <v>1764094.7000000002</v>
      </c>
      <c r="E34" s="39">
        <f>E35+E36+E41+E45+E46</f>
        <v>0</v>
      </c>
      <c r="F34" s="39">
        <f t="shared" ref="F34:I34" si="37">F35+F36+F41+F45+F46</f>
        <v>1198906.1000000001</v>
      </c>
      <c r="G34" s="39">
        <f t="shared" si="37"/>
        <v>1027681.8999999999</v>
      </c>
      <c r="H34" s="39">
        <f t="shared" si="37"/>
        <v>452237.00000000006</v>
      </c>
      <c r="I34" s="39">
        <f t="shared" si="37"/>
        <v>45898</v>
      </c>
      <c r="J34" s="39">
        <f t="shared" ref="J34" si="38">J35+J36+J41+J45+J46</f>
        <v>147004.90000000002</v>
      </c>
      <c r="K34" s="39">
        <f>K35+K36+K41+K45+K46</f>
        <v>2729.2000000000003</v>
      </c>
      <c r="L34" s="39">
        <f t="shared" ref="L34:O34" si="39">L35+L36+L41+L45+L46</f>
        <v>89853.6</v>
      </c>
      <c r="M34" s="39">
        <f>M35+M36+M41+M45+M46</f>
        <v>87886</v>
      </c>
      <c r="N34" s="39">
        <f t="shared" si="39"/>
        <v>1010.1</v>
      </c>
      <c r="O34" s="39">
        <f t="shared" si="39"/>
        <v>995.1</v>
      </c>
      <c r="P34" s="11"/>
    </row>
    <row r="35" spans="1:16" ht="36" customHeight="1" x14ac:dyDescent="0.3">
      <c r="A35" s="57"/>
      <c r="B35" s="57"/>
      <c r="C35" s="36" t="s">
        <v>38</v>
      </c>
      <c r="D35" s="39">
        <f>D48+D55+D70+D89</f>
        <v>274534.7</v>
      </c>
      <c r="E35" s="39">
        <f t="shared" ref="E35:J35" si="40">E48+E55+E70+E89</f>
        <v>0</v>
      </c>
      <c r="F35" s="39">
        <f t="shared" si="40"/>
        <v>0</v>
      </c>
      <c r="G35" s="39">
        <f t="shared" si="40"/>
        <v>0</v>
      </c>
      <c r="H35" s="39">
        <f t="shared" si="40"/>
        <v>95590.399999999994</v>
      </c>
      <c r="I35" s="39">
        <f t="shared" si="40"/>
        <v>36530.6</v>
      </c>
      <c r="J35" s="39">
        <f t="shared" si="40"/>
        <v>142413.70000000001</v>
      </c>
      <c r="K35" s="39">
        <f>K48+K55+K70+K76+K83+K89</f>
        <v>0</v>
      </c>
      <c r="L35" s="39">
        <f t="shared" ref="L35:O35" si="41">L48+L55+L70+L76+L83+L89</f>
        <v>0</v>
      </c>
      <c r="M35" s="39">
        <f t="shared" si="41"/>
        <v>0</v>
      </c>
      <c r="N35" s="39">
        <f t="shared" si="41"/>
        <v>0</v>
      </c>
      <c r="O35" s="39">
        <f t="shared" si="41"/>
        <v>0</v>
      </c>
      <c r="P35" s="11"/>
    </row>
    <row r="36" spans="1:16" ht="36" customHeight="1" x14ac:dyDescent="0.3">
      <c r="A36" s="57"/>
      <c r="B36" s="57"/>
      <c r="C36" s="36" t="s">
        <v>127</v>
      </c>
      <c r="D36" s="39">
        <f>D49+D56+D84+D90</f>
        <v>1340997.4000000001</v>
      </c>
      <c r="E36" s="39">
        <f>E49+E56+E90</f>
        <v>0</v>
      </c>
      <c r="F36" s="39">
        <f>F49+F57+F90</f>
        <v>1185718.6000000001</v>
      </c>
      <c r="G36" s="39">
        <f>G38+G39+G40</f>
        <v>1006834.3999999999</v>
      </c>
      <c r="H36" s="39">
        <f>H49+H56+H90</f>
        <v>351489.80000000005</v>
      </c>
      <c r="I36" s="39">
        <f>I49+I56+I90</f>
        <v>0</v>
      </c>
      <c r="J36" s="39">
        <f>J49+J56+J90</f>
        <v>0</v>
      </c>
      <c r="K36" s="39">
        <f>K49+K56+K90</f>
        <v>0</v>
      </c>
      <c r="L36" s="39">
        <f t="shared" ref="L36:O36" si="42">L49+L56+L90</f>
        <v>0</v>
      </c>
      <c r="M36" s="39">
        <f t="shared" si="42"/>
        <v>0</v>
      </c>
      <c r="N36" s="39">
        <f t="shared" si="42"/>
        <v>0</v>
      </c>
      <c r="O36" s="39">
        <f t="shared" si="42"/>
        <v>0</v>
      </c>
      <c r="P36" s="11"/>
    </row>
    <row r="37" spans="1:16" ht="36" customHeight="1" x14ac:dyDescent="0.3">
      <c r="A37" s="57"/>
      <c r="B37" s="57"/>
      <c r="C37" s="36" t="s">
        <v>42</v>
      </c>
      <c r="D37" s="39">
        <f>D58</f>
        <v>1162163.1000000001</v>
      </c>
      <c r="E37" s="39">
        <v>0</v>
      </c>
      <c r="F37" s="39">
        <v>0</v>
      </c>
      <c r="G37" s="39">
        <f>G59</f>
        <v>865999.4</v>
      </c>
      <c r="H37" s="39">
        <f>H59</f>
        <v>296163.7</v>
      </c>
      <c r="I37" s="39">
        <f>I58</f>
        <v>0</v>
      </c>
      <c r="J37" s="39">
        <f t="shared" ref="J37:O37" si="43">J58</f>
        <v>0</v>
      </c>
      <c r="K37" s="39">
        <f t="shared" si="43"/>
        <v>0</v>
      </c>
      <c r="L37" s="39">
        <f t="shared" si="43"/>
        <v>0</v>
      </c>
      <c r="M37" s="39">
        <f t="shared" si="43"/>
        <v>0</v>
      </c>
      <c r="N37" s="39">
        <f t="shared" si="43"/>
        <v>0</v>
      </c>
      <c r="O37" s="39">
        <f t="shared" si="43"/>
        <v>0</v>
      </c>
      <c r="P37" s="11"/>
    </row>
    <row r="38" spans="1:16" ht="95.25" customHeight="1" x14ac:dyDescent="0.3">
      <c r="A38" s="57"/>
      <c r="B38" s="57"/>
      <c r="C38" s="36" t="s">
        <v>44</v>
      </c>
      <c r="D38" s="39">
        <f>D60</f>
        <v>570584.6</v>
      </c>
      <c r="E38" s="39">
        <v>0</v>
      </c>
      <c r="F38" s="39">
        <v>0</v>
      </c>
      <c r="G38" s="39">
        <f>G60</f>
        <v>595334.19999999995</v>
      </c>
      <c r="H38" s="39">
        <f>H61</f>
        <v>32620</v>
      </c>
      <c r="I38" s="39">
        <f>I60</f>
        <v>0</v>
      </c>
      <c r="J38" s="39">
        <f t="shared" ref="J38:O38" si="44">J60</f>
        <v>0</v>
      </c>
      <c r="K38" s="39">
        <f t="shared" si="44"/>
        <v>0</v>
      </c>
      <c r="L38" s="39">
        <f t="shared" si="44"/>
        <v>0</v>
      </c>
      <c r="M38" s="39">
        <f t="shared" si="44"/>
        <v>0</v>
      </c>
      <c r="N38" s="39">
        <f t="shared" si="44"/>
        <v>0</v>
      </c>
      <c r="O38" s="39">
        <f t="shared" si="44"/>
        <v>0</v>
      </c>
      <c r="P38" s="11"/>
    </row>
    <row r="39" spans="1:16" ht="82.5" customHeight="1" x14ac:dyDescent="0.3">
      <c r="A39" s="57"/>
      <c r="B39" s="57"/>
      <c r="C39" s="36" t="s">
        <v>43</v>
      </c>
      <c r="D39" s="39">
        <f>D62</f>
        <v>89143.6</v>
      </c>
      <c r="E39" s="39">
        <v>0</v>
      </c>
      <c r="F39" s="39">
        <v>0</v>
      </c>
      <c r="G39" s="39">
        <f>G62</f>
        <v>49500.2</v>
      </c>
      <c r="H39" s="39">
        <f>H63</f>
        <v>43721.9</v>
      </c>
      <c r="I39" s="39">
        <f>I62</f>
        <v>0</v>
      </c>
      <c r="J39" s="39">
        <f t="shared" ref="J39:O39" si="45">J62</f>
        <v>0</v>
      </c>
      <c r="K39" s="39">
        <f t="shared" si="45"/>
        <v>0</v>
      </c>
      <c r="L39" s="39">
        <f t="shared" si="45"/>
        <v>0</v>
      </c>
      <c r="M39" s="39">
        <f t="shared" si="45"/>
        <v>0</v>
      </c>
      <c r="N39" s="39">
        <f t="shared" si="45"/>
        <v>0</v>
      </c>
      <c r="O39" s="39">
        <f t="shared" si="45"/>
        <v>0</v>
      </c>
      <c r="P39" s="11"/>
    </row>
    <row r="40" spans="1:16" ht="54" customHeight="1" x14ac:dyDescent="0.3">
      <c r="A40" s="57"/>
      <c r="B40" s="57"/>
      <c r="C40" s="36" t="s">
        <v>45</v>
      </c>
      <c r="D40" s="39">
        <f>D64</f>
        <v>361550</v>
      </c>
      <c r="E40" s="39">
        <v>0</v>
      </c>
      <c r="F40" s="39">
        <v>0</v>
      </c>
      <c r="G40" s="39">
        <f>G64</f>
        <v>362000</v>
      </c>
      <c r="H40" s="39">
        <f>H65</f>
        <v>275147.90000000002</v>
      </c>
      <c r="I40" s="39">
        <f>I64</f>
        <v>0</v>
      </c>
      <c r="J40" s="39">
        <f t="shared" ref="J40:O40" si="46">J64</f>
        <v>0</v>
      </c>
      <c r="K40" s="39">
        <f t="shared" si="46"/>
        <v>0</v>
      </c>
      <c r="L40" s="39">
        <f t="shared" si="46"/>
        <v>0</v>
      </c>
      <c r="M40" s="39">
        <f t="shared" si="46"/>
        <v>0</v>
      </c>
      <c r="N40" s="39">
        <f t="shared" si="46"/>
        <v>0</v>
      </c>
      <c r="O40" s="39">
        <f t="shared" si="46"/>
        <v>0</v>
      </c>
      <c r="P40" s="11"/>
    </row>
    <row r="41" spans="1:16" ht="36" customHeight="1" x14ac:dyDescent="0.3">
      <c r="A41" s="57"/>
      <c r="B41" s="57"/>
      <c r="C41" s="36" t="s">
        <v>128</v>
      </c>
      <c r="D41" s="39">
        <f>D50+D66+D71+D78+D85+D91</f>
        <v>93550.6</v>
      </c>
      <c r="E41" s="39">
        <f>E43+E44</f>
        <v>0</v>
      </c>
      <c r="F41" s="39">
        <f t="shared" ref="F41:H41" si="47">F43+F44</f>
        <v>0</v>
      </c>
      <c r="G41" s="39">
        <f t="shared" si="47"/>
        <v>0</v>
      </c>
      <c r="H41" s="39">
        <f t="shared" si="47"/>
        <v>3897.6</v>
      </c>
      <c r="I41" s="39">
        <f>I43+I44</f>
        <v>0</v>
      </c>
      <c r="J41" s="39">
        <f t="shared" ref="J41" si="48">J43+J44</f>
        <v>2591.1999999999998</v>
      </c>
      <c r="K41" s="39">
        <f>K43+K44</f>
        <v>0</v>
      </c>
      <c r="L41" s="39">
        <f t="shared" ref="L41" si="49">L43+L44</f>
        <v>87061.8</v>
      </c>
      <c r="M41" s="39">
        <f>M43+M44</f>
        <v>87061.8</v>
      </c>
      <c r="N41" s="39">
        <f t="shared" ref="N41" si="50">N43+N44</f>
        <v>0</v>
      </c>
      <c r="O41" s="39">
        <f t="shared" ref="O41" si="51">O43+O44</f>
        <v>0</v>
      </c>
      <c r="P41" s="11"/>
    </row>
    <row r="42" spans="1:16" s="10" customFormat="1" ht="36" customHeight="1" x14ac:dyDescent="0.3">
      <c r="A42" s="57"/>
      <c r="B42" s="57"/>
      <c r="C42" s="36" t="s">
        <v>42</v>
      </c>
      <c r="D42" s="39">
        <f>E42+F42+G42+H42+I42+J42+K42+L42+M42+N42+O42</f>
        <v>87061.8</v>
      </c>
      <c r="E42" s="39">
        <f>E79</f>
        <v>0</v>
      </c>
      <c r="F42" s="39">
        <f>F79</f>
        <v>0</v>
      </c>
      <c r="G42" s="39">
        <f t="shared" ref="G42:L42" si="52">G79</f>
        <v>0</v>
      </c>
      <c r="H42" s="39">
        <f t="shared" si="52"/>
        <v>0</v>
      </c>
      <c r="I42" s="39">
        <f t="shared" si="52"/>
        <v>0</v>
      </c>
      <c r="J42" s="39">
        <f t="shared" si="52"/>
        <v>0</v>
      </c>
      <c r="K42" s="39">
        <f t="shared" si="52"/>
        <v>0</v>
      </c>
      <c r="L42" s="39">
        <f t="shared" si="52"/>
        <v>0</v>
      </c>
      <c r="M42" s="39">
        <f>M79</f>
        <v>87061.8</v>
      </c>
      <c r="N42" s="39">
        <f t="shared" ref="N42:O42" si="53">N79</f>
        <v>0</v>
      </c>
      <c r="O42" s="39">
        <f t="shared" si="53"/>
        <v>0</v>
      </c>
      <c r="P42" s="11"/>
    </row>
    <row r="43" spans="1:16" s="10" customFormat="1" ht="87.75" customHeight="1" x14ac:dyDescent="0.3">
      <c r="A43" s="57"/>
      <c r="B43" s="57"/>
      <c r="C43" s="36" t="s">
        <v>46</v>
      </c>
      <c r="D43" s="39">
        <f>E43+F43+G43+H43+I43+J43+K43+L43+M43+N43+O43</f>
        <v>3897.6</v>
      </c>
      <c r="E43" s="39">
        <f>E66</f>
        <v>0</v>
      </c>
      <c r="F43" s="39">
        <f t="shared" ref="F43:O43" si="54">F66</f>
        <v>0</v>
      </c>
      <c r="G43" s="39">
        <f t="shared" si="54"/>
        <v>0</v>
      </c>
      <c r="H43" s="39">
        <f t="shared" si="54"/>
        <v>3897.6</v>
      </c>
      <c r="I43" s="39">
        <f t="shared" si="54"/>
        <v>0</v>
      </c>
      <c r="J43" s="39">
        <f t="shared" si="54"/>
        <v>0</v>
      </c>
      <c r="K43" s="39">
        <f t="shared" si="54"/>
        <v>0</v>
      </c>
      <c r="L43" s="39">
        <f t="shared" si="54"/>
        <v>0</v>
      </c>
      <c r="M43" s="39">
        <f t="shared" si="54"/>
        <v>0</v>
      </c>
      <c r="N43" s="39">
        <f t="shared" si="54"/>
        <v>0</v>
      </c>
      <c r="O43" s="39">
        <f t="shared" si="54"/>
        <v>0</v>
      </c>
      <c r="P43" s="11"/>
    </row>
    <row r="44" spans="1:16" s="10" customFormat="1" ht="78.75" customHeight="1" x14ac:dyDescent="0.3">
      <c r="A44" s="57"/>
      <c r="B44" s="57"/>
      <c r="C44" s="36" t="s">
        <v>86</v>
      </c>
      <c r="D44" s="39">
        <f>E44+F44+G44+H44+I44+J44+K44+L44+M44+N44+O44</f>
        <v>176714.8</v>
      </c>
      <c r="E44" s="39">
        <f>E71+E78</f>
        <v>0</v>
      </c>
      <c r="F44" s="39">
        <f t="shared" ref="F44:K44" si="55">F71+F78</f>
        <v>0</v>
      </c>
      <c r="G44" s="39">
        <f t="shared" si="55"/>
        <v>0</v>
      </c>
      <c r="H44" s="39">
        <f t="shared" si="55"/>
        <v>0</v>
      </c>
      <c r="I44" s="39">
        <f t="shared" si="55"/>
        <v>0</v>
      </c>
      <c r="J44" s="39">
        <f>J71</f>
        <v>2591.1999999999998</v>
      </c>
      <c r="K44" s="39">
        <f t="shared" si="55"/>
        <v>0</v>
      </c>
      <c r="L44" s="39">
        <f>L72+L78</f>
        <v>87061.8</v>
      </c>
      <c r="M44" s="39">
        <f t="shared" ref="M44:N44" si="56">M72+M78</f>
        <v>87061.8</v>
      </c>
      <c r="N44" s="39">
        <f t="shared" si="56"/>
        <v>0</v>
      </c>
      <c r="O44" s="39">
        <f>O72+O78</f>
        <v>0</v>
      </c>
      <c r="P44" s="11"/>
    </row>
    <row r="45" spans="1:16" ht="36" customHeight="1" x14ac:dyDescent="0.3">
      <c r="A45" s="57"/>
      <c r="B45" s="57"/>
      <c r="C45" s="36" t="s">
        <v>4</v>
      </c>
      <c r="D45" s="39">
        <f>D51+D67+D73+D92+D86</f>
        <v>55012</v>
      </c>
      <c r="E45" s="39">
        <f t="shared" ref="E45:J45" si="57">E51+E67+E73+E92+E86</f>
        <v>0</v>
      </c>
      <c r="F45" s="39">
        <f t="shared" si="57"/>
        <v>13187.5</v>
      </c>
      <c r="G45" s="39">
        <f t="shared" si="57"/>
        <v>20847.5</v>
      </c>
      <c r="H45" s="39">
        <f t="shared" si="57"/>
        <v>1259.2</v>
      </c>
      <c r="I45" s="39">
        <f t="shared" si="57"/>
        <v>9367.4</v>
      </c>
      <c r="J45" s="39">
        <f t="shared" si="57"/>
        <v>2000</v>
      </c>
      <c r="K45" s="39">
        <f>K51+K67+K73+K80+K92+K86</f>
        <v>2729.2000000000003</v>
      </c>
      <c r="L45" s="39">
        <f t="shared" ref="L45:O45" si="58">L51+L67+L73+L80+L92+L86</f>
        <v>2791.8</v>
      </c>
      <c r="M45" s="39">
        <f t="shared" si="58"/>
        <v>824.2</v>
      </c>
      <c r="N45" s="39">
        <f t="shared" si="58"/>
        <v>1010.1</v>
      </c>
      <c r="O45" s="39">
        <f t="shared" si="58"/>
        <v>995.1</v>
      </c>
      <c r="P45" s="11"/>
    </row>
    <row r="46" spans="1:16" ht="36" customHeight="1" x14ac:dyDescent="0.3">
      <c r="A46" s="57"/>
      <c r="B46" s="57"/>
      <c r="C46" s="36" t="s">
        <v>5</v>
      </c>
      <c r="D46" s="39">
        <f>D52+D68+D74+D93</f>
        <v>0</v>
      </c>
      <c r="E46" s="39">
        <f>E52+E68+E74+E93</f>
        <v>0</v>
      </c>
      <c r="F46" s="39">
        <f t="shared" ref="F46:J46" si="59">F52+F68+F74+F93</f>
        <v>0</v>
      </c>
      <c r="G46" s="39">
        <f t="shared" si="59"/>
        <v>0</v>
      </c>
      <c r="H46" s="39">
        <f t="shared" si="59"/>
        <v>0</v>
      </c>
      <c r="I46" s="39">
        <f t="shared" si="59"/>
        <v>0</v>
      </c>
      <c r="J46" s="39">
        <f t="shared" si="59"/>
        <v>0</v>
      </c>
      <c r="K46" s="39">
        <f>K52+K68+K74+K81+K87+K93</f>
        <v>0</v>
      </c>
      <c r="L46" s="39">
        <f t="shared" ref="L46:O46" si="60">L52+L68+L74+L81+L87+L93</f>
        <v>0</v>
      </c>
      <c r="M46" s="39">
        <f t="shared" si="60"/>
        <v>0</v>
      </c>
      <c r="N46" s="39">
        <f t="shared" si="60"/>
        <v>0</v>
      </c>
      <c r="O46" s="39">
        <f t="shared" si="60"/>
        <v>0</v>
      </c>
      <c r="P46" s="11"/>
    </row>
    <row r="47" spans="1:16" ht="36" customHeight="1" x14ac:dyDescent="0.3">
      <c r="A47" s="57" t="s">
        <v>28</v>
      </c>
      <c r="B47" s="57" t="s">
        <v>34</v>
      </c>
      <c r="C47" s="36" t="s">
        <v>0</v>
      </c>
      <c r="D47" s="39">
        <f t="shared" ref="D47:D50" si="61">E47+F47+G47+H47+I47+J47+K47+L47+M47+N47+O47</f>
        <v>12719</v>
      </c>
      <c r="E47" s="39">
        <f>E48+E49+E50+E51+E52</f>
        <v>0</v>
      </c>
      <c r="F47" s="39">
        <f t="shared" ref="F47:O47" si="62">F48+F49+F50+F51+F52</f>
        <v>12719</v>
      </c>
      <c r="G47" s="39">
        <f t="shared" si="62"/>
        <v>0</v>
      </c>
      <c r="H47" s="39">
        <f t="shared" si="62"/>
        <v>0</v>
      </c>
      <c r="I47" s="39">
        <f t="shared" si="62"/>
        <v>0</v>
      </c>
      <c r="J47" s="39">
        <f t="shared" si="62"/>
        <v>0</v>
      </c>
      <c r="K47" s="39">
        <f t="shared" si="62"/>
        <v>0</v>
      </c>
      <c r="L47" s="39">
        <f t="shared" si="62"/>
        <v>0</v>
      </c>
      <c r="M47" s="39">
        <f t="shared" si="62"/>
        <v>0</v>
      </c>
      <c r="N47" s="39">
        <f t="shared" si="62"/>
        <v>0</v>
      </c>
      <c r="O47" s="39">
        <f t="shared" si="62"/>
        <v>0</v>
      </c>
      <c r="P47" s="11"/>
    </row>
    <row r="48" spans="1:16" ht="36" customHeight="1" x14ac:dyDescent="0.3">
      <c r="A48" s="57"/>
      <c r="B48" s="57"/>
      <c r="C48" s="36" t="s">
        <v>38</v>
      </c>
      <c r="D48" s="39">
        <f t="shared" si="61"/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11"/>
    </row>
    <row r="49" spans="1:16" ht="36" customHeight="1" x14ac:dyDescent="0.3">
      <c r="A49" s="57"/>
      <c r="B49" s="57"/>
      <c r="C49" s="36" t="s">
        <v>40</v>
      </c>
      <c r="D49" s="39">
        <f t="shared" si="61"/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11"/>
    </row>
    <row r="50" spans="1:16" ht="36" customHeight="1" x14ac:dyDescent="0.3">
      <c r="A50" s="57"/>
      <c r="B50" s="57"/>
      <c r="C50" s="36" t="s">
        <v>3</v>
      </c>
      <c r="D50" s="39">
        <f t="shared" si="61"/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11"/>
    </row>
    <row r="51" spans="1:16" ht="36" customHeight="1" x14ac:dyDescent="0.3">
      <c r="A51" s="57"/>
      <c r="B51" s="57"/>
      <c r="C51" s="36" t="s">
        <v>4</v>
      </c>
      <c r="D51" s="39">
        <f>E51+F51+G51+H51+I51+J51+K51+L51+M51+N51+O51</f>
        <v>12719</v>
      </c>
      <c r="E51" s="39">
        <v>0</v>
      </c>
      <c r="F51" s="39">
        <v>12719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11"/>
    </row>
    <row r="52" spans="1:16" ht="36" customHeight="1" x14ac:dyDescent="0.3">
      <c r="A52" s="57"/>
      <c r="B52" s="57"/>
      <c r="C52" s="36" t="s">
        <v>5</v>
      </c>
      <c r="D52" s="39">
        <f>E52+F52+G52+H52+I52+J52+K52+L52+M52+N52+O52</f>
        <v>0</v>
      </c>
      <c r="E52" s="39">
        <v>0</v>
      </c>
      <c r="F52" s="33">
        <v>0</v>
      </c>
      <c r="G52" s="33">
        <v>0</v>
      </c>
      <c r="H52" s="33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11"/>
    </row>
    <row r="53" spans="1:16" ht="11.25" customHeight="1" x14ac:dyDescent="0.2">
      <c r="A53" s="57" t="s">
        <v>29</v>
      </c>
      <c r="B53" s="57" t="s">
        <v>50</v>
      </c>
      <c r="C53" s="57" t="s">
        <v>0</v>
      </c>
      <c r="D53" s="62">
        <f>D55+D56+D66+D67+D68</f>
        <v>1365242.5000000002</v>
      </c>
      <c r="E53" s="71">
        <f>E55+E56+E66+E67+E68</f>
        <v>0</v>
      </c>
      <c r="F53" s="26" t="s">
        <v>113</v>
      </c>
      <c r="G53" s="26" t="s">
        <v>114</v>
      </c>
      <c r="H53" s="52">
        <f>H55+H56+H66+H67+H68</f>
        <v>355387.4</v>
      </c>
      <c r="I53" s="80">
        <f>I55+I56+I66+I67+I68</f>
        <v>0</v>
      </c>
      <c r="J53" s="62">
        <f>J55+J56+J66+J67+J68</f>
        <v>0</v>
      </c>
      <c r="K53" s="62">
        <f t="shared" ref="K53:O53" si="63">K55+K56+K66+K67+K68</f>
        <v>0</v>
      </c>
      <c r="L53" s="62">
        <f t="shared" si="63"/>
        <v>0</v>
      </c>
      <c r="M53" s="62">
        <f t="shared" si="63"/>
        <v>0</v>
      </c>
      <c r="N53" s="62">
        <f t="shared" si="63"/>
        <v>0</v>
      </c>
      <c r="O53" s="62">
        <f t="shared" si="63"/>
        <v>0</v>
      </c>
      <c r="P53" s="11"/>
    </row>
    <row r="54" spans="1:16" ht="31.5" customHeight="1" x14ac:dyDescent="0.3">
      <c r="A54" s="57"/>
      <c r="B54" s="57"/>
      <c r="C54" s="57"/>
      <c r="D54" s="62"/>
      <c r="E54" s="71"/>
      <c r="F54" s="34">
        <v>1185718.6000000001</v>
      </c>
      <c r="G54" s="16">
        <f>G55+G57+G66+G67+G68</f>
        <v>1027181.8999999999</v>
      </c>
      <c r="H54" s="81"/>
      <c r="I54" s="80"/>
      <c r="J54" s="62"/>
      <c r="K54" s="62"/>
      <c r="L54" s="62"/>
      <c r="M54" s="62"/>
      <c r="N54" s="62"/>
      <c r="O54" s="62"/>
      <c r="P54" s="11"/>
    </row>
    <row r="55" spans="1:16" ht="36" customHeight="1" x14ac:dyDescent="0.3">
      <c r="A55" s="57"/>
      <c r="B55" s="57"/>
      <c r="C55" s="36" t="s">
        <v>38</v>
      </c>
      <c r="D55" s="39">
        <f>E55+F55+G55+H55+I55+J55+K55+L55+M55+N55+O55</f>
        <v>0</v>
      </c>
      <c r="E55" s="44">
        <v>0</v>
      </c>
      <c r="F55" s="39">
        <v>0</v>
      </c>
      <c r="G55" s="39">
        <v>0</v>
      </c>
      <c r="H55" s="39">
        <v>0</v>
      </c>
      <c r="I55" s="45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11"/>
    </row>
    <row r="56" spans="1:16" ht="11.25" customHeight="1" x14ac:dyDescent="0.2">
      <c r="A56" s="57"/>
      <c r="B56" s="57"/>
      <c r="C56" s="57" t="s">
        <v>127</v>
      </c>
      <c r="D56" s="62">
        <f>319719.2+669788.4+H56+I56+J56+K56+L56+M56+N56+O56</f>
        <v>1340997.4000000001</v>
      </c>
      <c r="E56" s="71">
        <v>0</v>
      </c>
      <c r="F56" s="26" t="s">
        <v>113</v>
      </c>
      <c r="G56" s="26" t="s">
        <v>114</v>
      </c>
      <c r="H56" s="82">
        <f>H61+H63+H65</f>
        <v>351489.80000000005</v>
      </c>
      <c r="I56" s="80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  <c r="O56" s="62">
        <v>0</v>
      </c>
      <c r="P56" s="11"/>
    </row>
    <row r="57" spans="1:16" ht="26.25" customHeight="1" x14ac:dyDescent="0.3">
      <c r="A57" s="57"/>
      <c r="B57" s="57"/>
      <c r="C57" s="57"/>
      <c r="D57" s="62"/>
      <c r="E57" s="71"/>
      <c r="F57" s="34">
        <v>1185718.6000000001</v>
      </c>
      <c r="G57" s="34">
        <f>G60+G62+G64</f>
        <v>1006834.3999999999</v>
      </c>
      <c r="H57" s="83"/>
      <c r="I57" s="80"/>
      <c r="J57" s="62"/>
      <c r="K57" s="62"/>
      <c r="L57" s="62"/>
      <c r="M57" s="62"/>
      <c r="N57" s="62"/>
      <c r="O57" s="62"/>
      <c r="P57" s="11"/>
    </row>
    <row r="58" spans="1:16" s="10" customFormat="1" ht="12" customHeight="1" x14ac:dyDescent="0.2">
      <c r="A58" s="57"/>
      <c r="B58" s="57"/>
      <c r="C58" s="57" t="s">
        <v>42</v>
      </c>
      <c r="D58" s="62">
        <f>G59+H59</f>
        <v>1162163.1000000001</v>
      </c>
      <c r="E58" s="71">
        <v>0</v>
      </c>
      <c r="F58" s="62">
        <v>0</v>
      </c>
      <c r="G58" s="26" t="s">
        <v>113</v>
      </c>
      <c r="H58" s="26" t="s">
        <v>114</v>
      </c>
      <c r="I58" s="80">
        <v>0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11"/>
    </row>
    <row r="59" spans="1:16" ht="31.5" customHeight="1" x14ac:dyDescent="0.3">
      <c r="A59" s="57"/>
      <c r="B59" s="57"/>
      <c r="C59" s="57"/>
      <c r="D59" s="62"/>
      <c r="E59" s="71"/>
      <c r="F59" s="62"/>
      <c r="G59" s="34">
        <v>865999.4</v>
      </c>
      <c r="H59" s="34">
        <v>296163.7</v>
      </c>
      <c r="I59" s="80"/>
      <c r="J59" s="62"/>
      <c r="K59" s="62"/>
      <c r="L59" s="62"/>
      <c r="M59" s="62"/>
      <c r="N59" s="62"/>
      <c r="O59" s="62"/>
      <c r="P59" s="11"/>
    </row>
    <row r="60" spans="1:16" s="10" customFormat="1" ht="21.75" customHeight="1" x14ac:dyDescent="0.2">
      <c r="A60" s="57"/>
      <c r="B60" s="57"/>
      <c r="C60" s="57" t="s">
        <v>44</v>
      </c>
      <c r="D60" s="62">
        <f>537964.6+H61</f>
        <v>570584.6</v>
      </c>
      <c r="E60" s="71">
        <v>0</v>
      </c>
      <c r="F60" s="62">
        <v>0</v>
      </c>
      <c r="G60" s="52">
        <v>595334.19999999995</v>
      </c>
      <c r="H60" s="27">
        <v>3</v>
      </c>
      <c r="I60" s="80">
        <v>0</v>
      </c>
      <c r="J60" s="62">
        <v>0</v>
      </c>
      <c r="K60" s="62">
        <v>0</v>
      </c>
      <c r="L60" s="62">
        <v>0</v>
      </c>
      <c r="M60" s="62">
        <v>0</v>
      </c>
      <c r="N60" s="62">
        <v>0</v>
      </c>
      <c r="O60" s="62">
        <v>0</v>
      </c>
      <c r="P60" s="11"/>
    </row>
    <row r="61" spans="1:16" ht="58.5" customHeight="1" x14ac:dyDescent="0.3">
      <c r="A61" s="57"/>
      <c r="B61" s="57"/>
      <c r="C61" s="57"/>
      <c r="D61" s="62"/>
      <c r="E61" s="71"/>
      <c r="F61" s="62"/>
      <c r="G61" s="53"/>
      <c r="H61" s="34">
        <v>32620</v>
      </c>
      <c r="I61" s="80"/>
      <c r="J61" s="62"/>
      <c r="K61" s="62"/>
      <c r="L61" s="62"/>
      <c r="M61" s="62"/>
      <c r="N61" s="62"/>
      <c r="O61" s="62"/>
      <c r="P61" s="11"/>
    </row>
    <row r="62" spans="1:16" s="10" customFormat="1" ht="21.75" customHeight="1" x14ac:dyDescent="0.2">
      <c r="A62" s="57"/>
      <c r="B62" s="57"/>
      <c r="C62" s="57" t="s">
        <v>43</v>
      </c>
      <c r="D62" s="62">
        <f>45421.7+H63</f>
        <v>89143.6</v>
      </c>
      <c r="E62" s="62">
        <v>0</v>
      </c>
      <c r="F62" s="53">
        <v>0</v>
      </c>
      <c r="G62" s="66">
        <v>49500.2</v>
      </c>
      <c r="H62" s="27">
        <v>3</v>
      </c>
      <c r="I62" s="80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11"/>
    </row>
    <row r="63" spans="1:16" ht="59.25" customHeight="1" x14ac:dyDescent="0.3">
      <c r="A63" s="57"/>
      <c r="B63" s="57"/>
      <c r="C63" s="57"/>
      <c r="D63" s="62"/>
      <c r="E63" s="62"/>
      <c r="F63" s="62"/>
      <c r="G63" s="71"/>
      <c r="H63" s="34">
        <v>43721.9</v>
      </c>
      <c r="I63" s="80"/>
      <c r="J63" s="62"/>
      <c r="K63" s="62"/>
      <c r="L63" s="62"/>
      <c r="M63" s="62"/>
      <c r="N63" s="62"/>
      <c r="O63" s="62"/>
      <c r="P63" s="11"/>
    </row>
    <row r="64" spans="1:16" s="10" customFormat="1" ht="14.25" customHeight="1" x14ac:dyDescent="0.2">
      <c r="A64" s="57"/>
      <c r="B64" s="57"/>
      <c r="C64" s="57" t="s">
        <v>45</v>
      </c>
      <c r="D64" s="62">
        <f>86402.1+H65</f>
        <v>361550</v>
      </c>
      <c r="E64" s="62">
        <v>0</v>
      </c>
      <c r="F64" s="62">
        <v>0</v>
      </c>
      <c r="G64" s="71">
        <v>362000</v>
      </c>
      <c r="H64" s="27">
        <v>3</v>
      </c>
      <c r="I64" s="80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</v>
      </c>
      <c r="P64" s="11"/>
    </row>
    <row r="65" spans="1:16" ht="39" customHeight="1" x14ac:dyDescent="0.3">
      <c r="A65" s="57"/>
      <c r="B65" s="57"/>
      <c r="C65" s="57"/>
      <c r="D65" s="62"/>
      <c r="E65" s="62"/>
      <c r="F65" s="62"/>
      <c r="G65" s="71"/>
      <c r="H65" s="34">
        <v>275147.90000000002</v>
      </c>
      <c r="I65" s="80"/>
      <c r="J65" s="62"/>
      <c r="K65" s="62"/>
      <c r="L65" s="62"/>
      <c r="M65" s="62"/>
      <c r="N65" s="62"/>
      <c r="O65" s="62"/>
      <c r="P65" s="11"/>
    </row>
    <row r="66" spans="1:16" ht="73.5" customHeight="1" x14ac:dyDescent="0.3">
      <c r="A66" s="57"/>
      <c r="B66" s="57"/>
      <c r="C66" s="36" t="s">
        <v>46</v>
      </c>
      <c r="D66" s="39">
        <f>E66+F66+G66+H66+I66+J66+K66</f>
        <v>3897.6</v>
      </c>
      <c r="E66" s="39">
        <v>0</v>
      </c>
      <c r="F66" s="39">
        <v>0</v>
      </c>
      <c r="G66" s="39">
        <v>0</v>
      </c>
      <c r="H66" s="39">
        <v>3897.6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11"/>
    </row>
    <row r="67" spans="1:16" ht="54" customHeight="1" x14ac:dyDescent="0.3">
      <c r="A67" s="57"/>
      <c r="B67" s="57"/>
      <c r="C67" s="36" t="s">
        <v>4</v>
      </c>
      <c r="D67" s="39">
        <f>E67+F67+G67+H67+I67+J67+K67+L67+M67+N67+O67</f>
        <v>20347.5</v>
      </c>
      <c r="E67" s="39">
        <v>0</v>
      </c>
      <c r="F67" s="39">
        <v>0</v>
      </c>
      <c r="G67" s="39">
        <v>20347.5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11"/>
    </row>
    <row r="68" spans="1:16" ht="45.75" customHeight="1" x14ac:dyDescent="0.3">
      <c r="A68" s="57"/>
      <c r="B68" s="57"/>
      <c r="C68" s="36" t="s">
        <v>5</v>
      </c>
      <c r="D68" s="39">
        <f>E68+F68+G68+H68+I68+J68+K68+L68+M68+N68+O68</f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11"/>
    </row>
    <row r="69" spans="1:16" s="10" customFormat="1" ht="36" customHeight="1" x14ac:dyDescent="0.3">
      <c r="A69" s="57" t="s">
        <v>36</v>
      </c>
      <c r="B69" s="57" t="s">
        <v>103</v>
      </c>
      <c r="C69" s="36" t="s">
        <v>0</v>
      </c>
      <c r="D69" s="39">
        <f t="shared" ref="D69:D86" si="64">E69+F69+G69+H69+I69+J69+K69+L69+M69+N69+O69</f>
        <v>277125.90000000002</v>
      </c>
      <c r="E69" s="39">
        <f t="shared" ref="E69:K69" si="65">E70+E71+E73+E74</f>
        <v>0</v>
      </c>
      <c r="F69" s="39">
        <f t="shared" si="65"/>
        <v>0</v>
      </c>
      <c r="G69" s="39">
        <f t="shared" si="65"/>
        <v>0</v>
      </c>
      <c r="H69" s="39">
        <f t="shared" si="65"/>
        <v>95590.399999999994</v>
      </c>
      <c r="I69" s="39">
        <f t="shared" si="65"/>
        <v>36530.6</v>
      </c>
      <c r="J69" s="39">
        <f t="shared" si="65"/>
        <v>145004.90000000002</v>
      </c>
      <c r="K69" s="39">
        <f t="shared" si="65"/>
        <v>0</v>
      </c>
      <c r="L69" s="39">
        <f t="shared" ref="L69:O69" si="66">L70+L72+L73+L74</f>
        <v>0</v>
      </c>
      <c r="M69" s="39">
        <f t="shared" si="66"/>
        <v>0</v>
      </c>
      <c r="N69" s="39">
        <f t="shared" si="66"/>
        <v>0</v>
      </c>
      <c r="O69" s="39">
        <f t="shared" si="66"/>
        <v>0</v>
      </c>
      <c r="P69" s="11"/>
    </row>
    <row r="70" spans="1:16" s="10" customFormat="1" ht="36" customHeight="1" x14ac:dyDescent="0.3">
      <c r="A70" s="57"/>
      <c r="B70" s="57"/>
      <c r="C70" s="36" t="s">
        <v>38</v>
      </c>
      <c r="D70" s="39">
        <f t="shared" si="64"/>
        <v>274534.7</v>
      </c>
      <c r="E70" s="39">
        <v>0</v>
      </c>
      <c r="F70" s="39">
        <v>0</v>
      </c>
      <c r="G70" s="39">
        <v>0</v>
      </c>
      <c r="H70" s="39">
        <v>95590.399999999994</v>
      </c>
      <c r="I70" s="39">
        <v>36530.6</v>
      </c>
      <c r="J70" s="39">
        <v>142413.70000000001</v>
      </c>
      <c r="K70" s="39">
        <v>0</v>
      </c>
      <c r="L70" s="33">
        <v>0</v>
      </c>
      <c r="M70" s="33">
        <v>0</v>
      </c>
      <c r="N70" s="33">
        <v>0</v>
      </c>
      <c r="O70" s="33">
        <v>0</v>
      </c>
      <c r="P70" s="11"/>
    </row>
    <row r="71" spans="1:16" s="10" customFormat="1" ht="12.75" customHeight="1" x14ac:dyDescent="0.3">
      <c r="A71" s="57"/>
      <c r="B71" s="57"/>
      <c r="C71" s="58" t="s">
        <v>3</v>
      </c>
      <c r="D71" s="52">
        <f>E71+F71+G71+H71+I71+J71+K71+L72+M72+N72+O72</f>
        <v>2591.1999999999998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2591.1999999999998</v>
      </c>
      <c r="K71" s="65">
        <v>0</v>
      </c>
      <c r="L71" s="17"/>
      <c r="M71" s="33"/>
      <c r="N71" s="33"/>
      <c r="O71" s="33"/>
      <c r="P71" s="11"/>
    </row>
    <row r="72" spans="1:16" s="10" customFormat="1" ht="36" customHeight="1" x14ac:dyDescent="0.3">
      <c r="A72" s="57"/>
      <c r="B72" s="57"/>
      <c r="C72" s="59"/>
      <c r="D72" s="53"/>
      <c r="E72" s="53"/>
      <c r="F72" s="53"/>
      <c r="G72" s="53"/>
      <c r="H72" s="53"/>
      <c r="I72" s="53"/>
      <c r="J72" s="53"/>
      <c r="K72" s="66"/>
      <c r="L72" s="42">
        <v>0</v>
      </c>
      <c r="M72" s="34">
        <v>0</v>
      </c>
      <c r="N72" s="34">
        <v>0</v>
      </c>
      <c r="O72" s="34">
        <v>0</v>
      </c>
      <c r="P72" s="11"/>
    </row>
    <row r="73" spans="1:16" s="10" customFormat="1" ht="36" customHeight="1" x14ac:dyDescent="0.3">
      <c r="A73" s="57"/>
      <c r="B73" s="57"/>
      <c r="C73" s="36" t="s">
        <v>4</v>
      </c>
      <c r="D73" s="39">
        <f t="shared" si="64"/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4">
        <v>0</v>
      </c>
      <c r="M73" s="34">
        <v>0</v>
      </c>
      <c r="N73" s="34">
        <v>0</v>
      </c>
      <c r="O73" s="34">
        <v>0</v>
      </c>
      <c r="P73" s="11"/>
    </row>
    <row r="74" spans="1:16" s="10" customFormat="1" ht="36" customHeight="1" x14ac:dyDescent="0.3">
      <c r="A74" s="57"/>
      <c r="B74" s="57"/>
      <c r="C74" s="36" t="s">
        <v>5</v>
      </c>
      <c r="D74" s="39">
        <f t="shared" si="64"/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11"/>
    </row>
    <row r="75" spans="1:16" s="10" customFormat="1" ht="36" customHeight="1" x14ac:dyDescent="0.3">
      <c r="A75" s="58" t="s">
        <v>51</v>
      </c>
      <c r="B75" s="58" t="s">
        <v>102</v>
      </c>
      <c r="C75" s="36" t="s">
        <v>0</v>
      </c>
      <c r="D75" s="39">
        <f>E75+F75+G75+H75+I75+J75+K75+L75+M75+N75+O75</f>
        <v>174123.6</v>
      </c>
      <c r="E75" s="39">
        <f>E76+E78+E80+E81</f>
        <v>0</v>
      </c>
      <c r="F75" s="39">
        <f t="shared" ref="F75:O75" si="67">F76+F78+F80+F81</f>
        <v>0</v>
      </c>
      <c r="G75" s="39">
        <f t="shared" si="67"/>
        <v>0</v>
      </c>
      <c r="H75" s="39">
        <f t="shared" si="67"/>
        <v>0</v>
      </c>
      <c r="I75" s="39">
        <f t="shared" si="67"/>
        <v>0</v>
      </c>
      <c r="J75" s="39">
        <f t="shared" si="67"/>
        <v>0</v>
      </c>
      <c r="K75" s="39">
        <f t="shared" si="67"/>
        <v>0</v>
      </c>
      <c r="L75" s="39">
        <f t="shared" si="67"/>
        <v>87061.8</v>
      </c>
      <c r="M75" s="39">
        <f>M76+M78+M80+M81</f>
        <v>87061.8</v>
      </c>
      <c r="N75" s="39">
        <f t="shared" si="67"/>
        <v>0</v>
      </c>
      <c r="O75" s="39">
        <f t="shared" si="67"/>
        <v>0</v>
      </c>
      <c r="P75" s="11"/>
    </row>
    <row r="76" spans="1:16" s="10" customFormat="1" ht="36" customHeight="1" x14ac:dyDescent="0.3">
      <c r="A76" s="70"/>
      <c r="B76" s="70"/>
      <c r="C76" s="36" t="s">
        <v>38</v>
      </c>
      <c r="D76" s="33">
        <f>E76+F76+G76+H76+I76+J76+K76+L76+M76+N76+O76</f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3">
        <v>0</v>
      </c>
      <c r="O76" s="33">
        <v>0</v>
      </c>
      <c r="P76" s="11"/>
    </row>
    <row r="77" spans="1:16" s="10" customFormat="1" ht="15" customHeight="1" x14ac:dyDescent="0.3">
      <c r="A77" s="70"/>
      <c r="B77" s="70"/>
      <c r="C77" s="60" t="s">
        <v>128</v>
      </c>
      <c r="D77" s="41"/>
      <c r="E77" s="33"/>
      <c r="F77" s="33"/>
      <c r="G77" s="33"/>
      <c r="H77" s="33"/>
      <c r="I77" s="33"/>
      <c r="J77" s="33"/>
      <c r="K77" s="33"/>
      <c r="L77" s="33"/>
      <c r="M77" s="27"/>
      <c r="N77" s="33"/>
      <c r="O77" s="33"/>
      <c r="P77" s="11"/>
    </row>
    <row r="78" spans="1:16" s="10" customFormat="1" ht="36" customHeight="1" x14ac:dyDescent="0.3">
      <c r="A78" s="70"/>
      <c r="B78" s="70"/>
      <c r="C78" s="61"/>
      <c r="D78" s="42">
        <f>E78+F78+G78+H78+I78+J78+K78+0+M78+N78+O78</f>
        <v>87061.8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87061.8</v>
      </c>
      <c r="M78" s="34">
        <v>87061.8</v>
      </c>
      <c r="N78" s="34">
        <v>0</v>
      </c>
      <c r="O78" s="34">
        <v>0</v>
      </c>
      <c r="P78" s="11"/>
    </row>
    <row r="79" spans="1:16" s="10" customFormat="1" ht="36" customHeight="1" x14ac:dyDescent="0.3">
      <c r="A79" s="70"/>
      <c r="B79" s="70"/>
      <c r="C79" s="38" t="s">
        <v>42</v>
      </c>
      <c r="D79" s="34">
        <f>E79+F79+G79+H79+I79+J79+K79+L79+M79+N79+O79</f>
        <v>87061.8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87061.8</v>
      </c>
      <c r="N79" s="34">
        <v>0</v>
      </c>
      <c r="O79" s="34">
        <v>0</v>
      </c>
      <c r="P79" s="11"/>
    </row>
    <row r="80" spans="1:16" s="10" customFormat="1" ht="36" customHeight="1" x14ac:dyDescent="0.3">
      <c r="A80" s="70"/>
      <c r="B80" s="70"/>
      <c r="C80" s="36" t="s">
        <v>4</v>
      </c>
      <c r="D80" s="34">
        <f>E80+F80+G80+H80+I80+J80+K80+L80+M80+N80+O80</f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11"/>
    </row>
    <row r="81" spans="1:16" s="10" customFormat="1" ht="36" customHeight="1" x14ac:dyDescent="0.3">
      <c r="A81" s="59"/>
      <c r="B81" s="59"/>
      <c r="C81" s="36" t="s">
        <v>5</v>
      </c>
      <c r="D81" s="39">
        <f t="shared" ref="D81" si="68">E81+F81+G81+H81+I81+J81+K81+L81+M81+N81+O81</f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11"/>
    </row>
    <row r="82" spans="1:16" s="10" customFormat="1" ht="36" customHeight="1" x14ac:dyDescent="0.3">
      <c r="A82" s="57" t="s">
        <v>89</v>
      </c>
      <c r="B82" s="57" t="s">
        <v>35</v>
      </c>
      <c r="C82" s="36" t="s">
        <v>0</v>
      </c>
      <c r="D82" s="39">
        <f t="shared" si="64"/>
        <v>21799.199999999997</v>
      </c>
      <c r="E82" s="39">
        <f>E83+E84+E85+E86+E87</f>
        <v>0</v>
      </c>
      <c r="F82" s="39">
        <f>F83+F84+F85+F86+F87</f>
        <v>468.5</v>
      </c>
      <c r="G82" s="39">
        <f t="shared" ref="G82:O82" si="69">G83+G84+G85+G86+G87</f>
        <v>500</v>
      </c>
      <c r="H82" s="39">
        <f t="shared" si="69"/>
        <v>1259.2</v>
      </c>
      <c r="I82" s="39">
        <f t="shared" si="69"/>
        <v>9367.4</v>
      </c>
      <c r="J82" s="39">
        <f t="shared" si="69"/>
        <v>2000</v>
      </c>
      <c r="K82" s="39">
        <f t="shared" si="69"/>
        <v>2582.9</v>
      </c>
      <c r="L82" s="39">
        <f t="shared" si="69"/>
        <v>2791.8</v>
      </c>
      <c r="M82" s="39">
        <f t="shared" si="69"/>
        <v>824.2</v>
      </c>
      <c r="N82" s="39">
        <f t="shared" si="69"/>
        <v>1010.1</v>
      </c>
      <c r="O82" s="39">
        <f t="shared" si="69"/>
        <v>995.1</v>
      </c>
      <c r="P82" s="11"/>
    </row>
    <row r="83" spans="1:16" s="10" customFormat="1" ht="36" customHeight="1" x14ac:dyDescent="0.3">
      <c r="A83" s="57"/>
      <c r="B83" s="57"/>
      <c r="C83" s="36" t="s">
        <v>38</v>
      </c>
      <c r="D83" s="39">
        <f t="shared" si="64"/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11"/>
    </row>
    <row r="84" spans="1:16" s="10" customFormat="1" ht="36" customHeight="1" x14ac:dyDescent="0.3">
      <c r="A84" s="57"/>
      <c r="B84" s="57"/>
      <c r="C84" s="36" t="s">
        <v>40</v>
      </c>
      <c r="D84" s="39">
        <f t="shared" si="64"/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11"/>
    </row>
    <row r="85" spans="1:16" s="10" customFormat="1" ht="36" customHeight="1" x14ac:dyDescent="0.3">
      <c r="A85" s="57"/>
      <c r="B85" s="57"/>
      <c r="C85" s="36" t="s">
        <v>3</v>
      </c>
      <c r="D85" s="39">
        <f t="shared" si="64"/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11"/>
    </row>
    <row r="86" spans="1:16" s="10" customFormat="1" ht="36" customHeight="1" x14ac:dyDescent="0.3">
      <c r="A86" s="57"/>
      <c r="B86" s="57"/>
      <c r="C86" s="36" t="s">
        <v>4</v>
      </c>
      <c r="D86" s="39">
        <f t="shared" si="64"/>
        <v>21799.199999999997</v>
      </c>
      <c r="E86" s="39">
        <v>0</v>
      </c>
      <c r="F86" s="39">
        <v>468.5</v>
      </c>
      <c r="G86" s="39">
        <v>500</v>
      </c>
      <c r="H86" s="39">
        <v>1259.2</v>
      </c>
      <c r="I86" s="39">
        <v>9367.4</v>
      </c>
      <c r="J86" s="39">
        <v>2000</v>
      </c>
      <c r="K86" s="39">
        <v>2582.9</v>
      </c>
      <c r="L86" s="39">
        <v>2791.8</v>
      </c>
      <c r="M86" s="39">
        <v>824.2</v>
      </c>
      <c r="N86" s="39">
        <v>1010.1</v>
      </c>
      <c r="O86" s="39">
        <v>995.1</v>
      </c>
      <c r="P86" s="11"/>
    </row>
    <row r="87" spans="1:16" s="10" customFormat="1" ht="36" customHeight="1" x14ac:dyDescent="0.3">
      <c r="A87" s="57"/>
      <c r="B87" s="57"/>
      <c r="C87" s="36" t="s">
        <v>5</v>
      </c>
      <c r="D87" s="39">
        <f>E87+F87+G87+H87+I87+J87+K87+L87+M87+N87+O87</f>
        <v>0</v>
      </c>
      <c r="E87" s="39">
        <v>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11"/>
    </row>
    <row r="88" spans="1:16" s="1" customFormat="1" ht="36" customHeight="1" x14ac:dyDescent="0.3">
      <c r="A88" s="57" t="s">
        <v>104</v>
      </c>
      <c r="B88" s="57" t="s">
        <v>90</v>
      </c>
      <c r="C88" s="36" t="s">
        <v>0</v>
      </c>
      <c r="D88" s="39">
        <f>E88+F88+G88+H88+I88+J88+K88+L88+M88+N88+O88</f>
        <v>146.30000000000001</v>
      </c>
      <c r="E88" s="39">
        <f>E89+E90+E91+E92+E93</f>
        <v>0</v>
      </c>
      <c r="F88" s="39">
        <f>F89+F90+F91+F92+F93</f>
        <v>0</v>
      </c>
      <c r="G88" s="39">
        <f t="shared" ref="G88:O88" si="70">G89+G90+G91+G92+G93</f>
        <v>0</v>
      </c>
      <c r="H88" s="39">
        <f t="shared" si="70"/>
        <v>0</v>
      </c>
      <c r="I88" s="39">
        <f t="shared" si="70"/>
        <v>0</v>
      </c>
      <c r="J88" s="39">
        <f t="shared" si="70"/>
        <v>0</v>
      </c>
      <c r="K88" s="39">
        <f t="shared" si="70"/>
        <v>146.30000000000001</v>
      </c>
      <c r="L88" s="39">
        <f t="shared" si="70"/>
        <v>0</v>
      </c>
      <c r="M88" s="39">
        <f t="shared" si="70"/>
        <v>0</v>
      </c>
      <c r="N88" s="39">
        <f t="shared" si="70"/>
        <v>0</v>
      </c>
      <c r="O88" s="39">
        <f t="shared" si="70"/>
        <v>0</v>
      </c>
      <c r="P88" s="11"/>
    </row>
    <row r="89" spans="1:16" s="1" customFormat="1" ht="36" customHeight="1" x14ac:dyDescent="0.3">
      <c r="A89" s="57"/>
      <c r="B89" s="57"/>
      <c r="C89" s="36" t="s">
        <v>38</v>
      </c>
      <c r="D89" s="39">
        <f t="shared" ref="D89:D92" si="71">E89+F89+G89+H89+I89+J89+K89+L89+M89+N89+O89</f>
        <v>0</v>
      </c>
      <c r="E89" s="39">
        <v>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11"/>
    </row>
    <row r="90" spans="1:16" s="1" customFormat="1" ht="36" customHeight="1" x14ac:dyDescent="0.3">
      <c r="A90" s="57"/>
      <c r="B90" s="57"/>
      <c r="C90" s="36" t="s">
        <v>40</v>
      </c>
      <c r="D90" s="39">
        <f t="shared" si="71"/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11"/>
    </row>
    <row r="91" spans="1:16" s="1" customFormat="1" ht="36" customHeight="1" x14ac:dyDescent="0.3">
      <c r="A91" s="57"/>
      <c r="B91" s="57"/>
      <c r="C91" s="36" t="s">
        <v>3</v>
      </c>
      <c r="D91" s="39">
        <f t="shared" si="71"/>
        <v>0</v>
      </c>
      <c r="E91" s="39">
        <v>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11"/>
    </row>
    <row r="92" spans="1:16" s="1" customFormat="1" ht="36" customHeight="1" x14ac:dyDescent="0.3">
      <c r="A92" s="57"/>
      <c r="B92" s="57"/>
      <c r="C92" s="36" t="s">
        <v>4</v>
      </c>
      <c r="D92" s="39">
        <f t="shared" si="71"/>
        <v>146.30000000000001</v>
      </c>
      <c r="E92" s="39">
        <v>0</v>
      </c>
      <c r="F92" s="39">
        <v>0</v>
      </c>
      <c r="G92" s="39">
        <v>0</v>
      </c>
      <c r="H92" s="39">
        <v>0</v>
      </c>
      <c r="I92" s="39">
        <v>0</v>
      </c>
      <c r="J92" s="39">
        <v>0</v>
      </c>
      <c r="K92" s="39">
        <v>146.30000000000001</v>
      </c>
      <c r="L92" s="39">
        <v>0</v>
      </c>
      <c r="M92" s="39">
        <v>0</v>
      </c>
      <c r="N92" s="39">
        <v>0</v>
      </c>
      <c r="O92" s="39">
        <v>0</v>
      </c>
      <c r="P92" s="11"/>
    </row>
    <row r="93" spans="1:16" s="1" customFormat="1" ht="36" customHeight="1" x14ac:dyDescent="0.3">
      <c r="A93" s="57"/>
      <c r="B93" s="57"/>
      <c r="C93" s="36" t="s">
        <v>5</v>
      </c>
      <c r="D93" s="39">
        <f>E93+F93+G93+H93+I93+J93+K93+L93+M93+N93+O93</f>
        <v>0</v>
      </c>
      <c r="E93" s="39">
        <v>0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11"/>
    </row>
    <row r="94" spans="1:16" s="10" customFormat="1" ht="36" customHeight="1" x14ac:dyDescent="0.3">
      <c r="A94" s="57" t="s">
        <v>57</v>
      </c>
      <c r="B94" s="57" t="s">
        <v>88</v>
      </c>
      <c r="C94" s="36" t="s">
        <v>0</v>
      </c>
      <c r="D94" s="39">
        <f>D113</f>
        <v>741578.6</v>
      </c>
      <c r="E94" s="39">
        <f>E113</f>
        <v>0</v>
      </c>
      <c r="F94" s="39">
        <f t="shared" ref="F94:K94" si="72">F113</f>
        <v>0</v>
      </c>
      <c r="G94" s="39">
        <f t="shared" si="72"/>
        <v>0</v>
      </c>
      <c r="H94" s="39">
        <f>H113</f>
        <v>0</v>
      </c>
      <c r="I94" s="39">
        <f>I113</f>
        <v>74314</v>
      </c>
      <c r="J94" s="39">
        <f t="shared" si="72"/>
        <v>105966.39999999998</v>
      </c>
      <c r="K94" s="39">
        <f t="shared" si="72"/>
        <v>337043.98</v>
      </c>
      <c r="L94" s="39">
        <f t="shared" ref="L94:O94" si="73">L113</f>
        <v>428218.6</v>
      </c>
      <c r="M94" s="39">
        <f t="shared" si="73"/>
        <v>175303.8</v>
      </c>
      <c r="N94" s="39">
        <f t="shared" si="73"/>
        <v>6280</v>
      </c>
      <c r="O94" s="39">
        <f t="shared" si="73"/>
        <v>0</v>
      </c>
      <c r="P94" s="11"/>
    </row>
    <row r="95" spans="1:16" s="10" customFormat="1" ht="36" customHeight="1" x14ac:dyDescent="0.3">
      <c r="A95" s="57"/>
      <c r="B95" s="57"/>
      <c r="C95" s="36" t="s">
        <v>38</v>
      </c>
      <c r="D95" s="39">
        <f>D114</f>
        <v>0</v>
      </c>
      <c r="E95" s="39">
        <f t="shared" ref="E95:O95" si="74">E114</f>
        <v>0</v>
      </c>
      <c r="F95" s="39">
        <f t="shared" si="74"/>
        <v>0</v>
      </c>
      <c r="G95" s="39">
        <f t="shared" si="74"/>
        <v>0</v>
      </c>
      <c r="H95" s="39">
        <f t="shared" si="74"/>
        <v>0</v>
      </c>
      <c r="I95" s="39">
        <f t="shared" si="74"/>
        <v>0</v>
      </c>
      <c r="J95" s="39">
        <f t="shared" si="74"/>
        <v>0</v>
      </c>
      <c r="K95" s="39">
        <f t="shared" si="74"/>
        <v>0</v>
      </c>
      <c r="L95" s="39">
        <f t="shared" si="74"/>
        <v>0</v>
      </c>
      <c r="M95" s="33">
        <f t="shared" si="74"/>
        <v>0</v>
      </c>
      <c r="N95" s="39">
        <f t="shared" si="74"/>
        <v>0</v>
      </c>
      <c r="O95" s="39">
        <f t="shared" si="74"/>
        <v>0</v>
      </c>
      <c r="P95" s="11"/>
    </row>
    <row r="96" spans="1:16" s="10" customFormat="1" ht="15.75" customHeight="1" x14ac:dyDescent="0.3">
      <c r="A96" s="57"/>
      <c r="B96" s="57"/>
      <c r="C96" s="58" t="s">
        <v>127</v>
      </c>
      <c r="D96" s="52">
        <f>D115</f>
        <v>689334</v>
      </c>
      <c r="E96" s="52">
        <f t="shared" ref="E96:J96" si="75">E115</f>
        <v>0</v>
      </c>
      <c r="F96" s="52">
        <f t="shared" si="75"/>
        <v>0</v>
      </c>
      <c r="G96" s="52">
        <f t="shared" si="75"/>
        <v>0</v>
      </c>
      <c r="H96" s="52">
        <f t="shared" si="75"/>
        <v>0</v>
      </c>
      <c r="I96" s="52">
        <f t="shared" si="75"/>
        <v>68724.5</v>
      </c>
      <c r="J96" s="52">
        <f t="shared" si="75"/>
        <v>101682.79999999999</v>
      </c>
      <c r="K96" s="52">
        <f>K116</f>
        <v>307483.18</v>
      </c>
      <c r="L96" s="65">
        <f>L116</f>
        <v>416244.69999999995</v>
      </c>
      <c r="M96" s="18"/>
      <c r="N96" s="63">
        <f>N116</f>
        <v>0</v>
      </c>
      <c r="O96" s="52">
        <f>O115</f>
        <v>0</v>
      </c>
      <c r="P96" s="11"/>
    </row>
    <row r="97" spans="1:16" s="10" customFormat="1" ht="29.25" customHeight="1" x14ac:dyDescent="0.3">
      <c r="A97" s="57"/>
      <c r="B97" s="57"/>
      <c r="C97" s="59"/>
      <c r="D97" s="53"/>
      <c r="E97" s="53"/>
      <c r="F97" s="53"/>
      <c r="G97" s="53"/>
      <c r="H97" s="53"/>
      <c r="I97" s="53"/>
      <c r="J97" s="53"/>
      <c r="K97" s="53"/>
      <c r="L97" s="66"/>
      <c r="M97" s="34">
        <f>M116</f>
        <v>171920.1</v>
      </c>
      <c r="N97" s="64"/>
      <c r="O97" s="53"/>
      <c r="P97" s="11"/>
    </row>
    <row r="98" spans="1:16" s="10" customFormat="1" ht="36" customHeight="1" x14ac:dyDescent="0.3">
      <c r="A98" s="57"/>
      <c r="B98" s="57"/>
      <c r="C98" s="38" t="s">
        <v>42</v>
      </c>
      <c r="D98" s="34">
        <f t="shared" ref="D98:K98" si="76">D117</f>
        <v>300077.09999999998</v>
      </c>
      <c r="E98" s="34">
        <f t="shared" si="76"/>
        <v>0</v>
      </c>
      <c r="F98" s="34">
        <f t="shared" si="76"/>
        <v>0</v>
      </c>
      <c r="G98" s="34">
        <f t="shared" si="76"/>
        <v>0</v>
      </c>
      <c r="H98" s="34">
        <f t="shared" si="76"/>
        <v>0</v>
      </c>
      <c r="I98" s="34">
        <f t="shared" si="76"/>
        <v>0</v>
      </c>
      <c r="J98" s="34">
        <f t="shared" si="76"/>
        <v>0</v>
      </c>
      <c r="K98" s="34">
        <f t="shared" si="76"/>
        <v>0</v>
      </c>
      <c r="L98" s="34">
        <f t="shared" ref="L98" si="77">L118</f>
        <v>128157</v>
      </c>
      <c r="M98" s="34">
        <f t="shared" ref="M98:O98" si="78">M118</f>
        <v>171920.1</v>
      </c>
      <c r="N98" s="34">
        <f t="shared" si="78"/>
        <v>0</v>
      </c>
      <c r="O98" s="34">
        <f t="shared" si="78"/>
        <v>0</v>
      </c>
      <c r="P98" s="11"/>
    </row>
    <row r="99" spans="1:16" s="10" customFormat="1" ht="93.75" customHeight="1" x14ac:dyDescent="0.3">
      <c r="A99" s="57"/>
      <c r="B99" s="57"/>
      <c r="C99" s="36" t="s">
        <v>44</v>
      </c>
      <c r="D99" s="39">
        <f t="shared" ref="D99:K99" si="79">D119</f>
        <v>534874.30000000005</v>
      </c>
      <c r="E99" s="39">
        <f t="shared" si="79"/>
        <v>0</v>
      </c>
      <c r="F99" s="39">
        <f t="shared" si="79"/>
        <v>0</v>
      </c>
      <c r="G99" s="39">
        <f t="shared" si="79"/>
        <v>0</v>
      </c>
      <c r="H99" s="39">
        <f t="shared" si="79"/>
        <v>0</v>
      </c>
      <c r="I99" s="39">
        <f t="shared" si="79"/>
        <v>3316.5</v>
      </c>
      <c r="J99" s="39">
        <f t="shared" si="79"/>
        <v>13873.4</v>
      </c>
      <c r="K99" s="39">
        <f t="shared" si="79"/>
        <v>257414.18</v>
      </c>
      <c r="L99" s="39">
        <f>L120</f>
        <v>283223.09999999998</v>
      </c>
      <c r="M99" s="34">
        <f>M120</f>
        <v>111892</v>
      </c>
      <c r="N99" s="39">
        <f>N119</f>
        <v>0</v>
      </c>
      <c r="O99" s="39">
        <f>O119</f>
        <v>0</v>
      </c>
      <c r="P99" s="11"/>
    </row>
    <row r="100" spans="1:16" s="10" customFormat="1" ht="96" customHeight="1" x14ac:dyDescent="0.3">
      <c r="A100" s="57"/>
      <c r="B100" s="57"/>
      <c r="C100" s="36" t="s">
        <v>43</v>
      </c>
      <c r="D100" s="39">
        <f t="shared" ref="D100" si="80">D122</f>
        <v>395016.29999999993</v>
      </c>
      <c r="E100" s="39">
        <f t="shared" ref="E100:K100" si="81">E122</f>
        <v>0</v>
      </c>
      <c r="F100" s="39">
        <f t="shared" si="81"/>
        <v>0</v>
      </c>
      <c r="G100" s="39">
        <f t="shared" si="81"/>
        <v>0</v>
      </c>
      <c r="H100" s="39">
        <f t="shared" si="81"/>
        <v>0</v>
      </c>
      <c r="I100" s="39">
        <f t="shared" si="81"/>
        <v>65408</v>
      </c>
      <c r="J100" s="39">
        <f t="shared" si="81"/>
        <v>87809.4</v>
      </c>
      <c r="K100" s="39">
        <f t="shared" si="81"/>
        <v>50069</v>
      </c>
      <c r="L100" s="39">
        <f>L122</f>
        <v>133021.6</v>
      </c>
      <c r="M100" s="33">
        <f>M122</f>
        <v>60028.1</v>
      </c>
      <c r="N100" s="39">
        <f>N122</f>
        <v>0</v>
      </c>
      <c r="O100" s="39">
        <f>O122</f>
        <v>0</v>
      </c>
      <c r="P100" s="11"/>
    </row>
    <row r="101" spans="1:16" s="10" customFormat="1" ht="34.5" customHeight="1" x14ac:dyDescent="0.3">
      <c r="A101" s="57"/>
      <c r="B101" s="57"/>
      <c r="C101" s="37" t="s">
        <v>128</v>
      </c>
      <c r="D101" s="33">
        <f>D123</f>
        <v>22464.400000000001</v>
      </c>
      <c r="E101" s="33">
        <f>E123</f>
        <v>0</v>
      </c>
      <c r="F101" s="33">
        <f t="shared" ref="F101:J101" si="82">F123</f>
        <v>0</v>
      </c>
      <c r="G101" s="33">
        <f t="shared" si="82"/>
        <v>0</v>
      </c>
      <c r="H101" s="33">
        <f t="shared" si="82"/>
        <v>0</v>
      </c>
      <c r="I101" s="33">
        <f t="shared" si="82"/>
        <v>2125.5</v>
      </c>
      <c r="J101" s="33">
        <f t="shared" si="82"/>
        <v>2147.6</v>
      </c>
      <c r="K101" s="33">
        <f>K124</f>
        <v>8380.6</v>
      </c>
      <c r="L101" s="41">
        <f>L124</f>
        <v>8973.9</v>
      </c>
      <c r="M101" s="33">
        <f>M124</f>
        <v>992.3</v>
      </c>
      <c r="N101" s="40">
        <f>N124</f>
        <v>6280</v>
      </c>
      <c r="O101" s="33">
        <f>O124</f>
        <v>0</v>
      </c>
      <c r="P101" s="11"/>
    </row>
    <row r="102" spans="1:16" s="10" customFormat="1" ht="46.5" customHeight="1" x14ac:dyDescent="0.3">
      <c r="A102" s="57"/>
      <c r="B102" s="57"/>
      <c r="C102" s="37" t="s">
        <v>42</v>
      </c>
      <c r="D102" s="33">
        <f>E102+F102+G102+H102+I102+J102+K102+L102+M102+N102+O102</f>
        <v>7336.3</v>
      </c>
      <c r="E102" s="33">
        <f>E125</f>
        <v>0</v>
      </c>
      <c r="F102" s="33">
        <f t="shared" ref="F102:J102" si="83">F125</f>
        <v>0</v>
      </c>
      <c r="G102" s="33">
        <f t="shared" si="83"/>
        <v>0</v>
      </c>
      <c r="H102" s="33">
        <f t="shared" si="83"/>
        <v>0</v>
      </c>
      <c r="I102" s="33">
        <f t="shared" si="83"/>
        <v>0</v>
      </c>
      <c r="J102" s="33">
        <f t="shared" si="83"/>
        <v>0</v>
      </c>
      <c r="K102" s="33">
        <f>K125</f>
        <v>0</v>
      </c>
      <c r="L102" s="41">
        <f>L126</f>
        <v>6344</v>
      </c>
      <c r="M102" s="33">
        <f>M126</f>
        <v>992.3</v>
      </c>
      <c r="N102" s="33">
        <f t="shared" ref="N102:O102" si="84">N126</f>
        <v>0</v>
      </c>
      <c r="O102" s="33">
        <f t="shared" si="84"/>
        <v>0</v>
      </c>
      <c r="P102" s="11"/>
    </row>
    <row r="103" spans="1:16" s="10" customFormat="1" ht="20.25" customHeight="1" x14ac:dyDescent="0.3">
      <c r="A103" s="57"/>
      <c r="B103" s="57"/>
      <c r="C103" s="58" t="s">
        <v>46</v>
      </c>
      <c r="D103" s="52">
        <f t="shared" ref="D103:K103" si="85">D127</f>
        <v>14841.199999999999</v>
      </c>
      <c r="E103" s="52">
        <f t="shared" si="85"/>
        <v>0</v>
      </c>
      <c r="F103" s="52">
        <f t="shared" si="85"/>
        <v>0</v>
      </c>
      <c r="G103" s="52">
        <f t="shared" si="85"/>
        <v>0</v>
      </c>
      <c r="H103" s="52">
        <f t="shared" si="85"/>
        <v>0</v>
      </c>
      <c r="I103" s="52">
        <f t="shared" si="85"/>
        <v>2125.5</v>
      </c>
      <c r="J103" s="52">
        <f t="shared" si="85"/>
        <v>868.4</v>
      </c>
      <c r="K103" s="52">
        <f t="shared" si="85"/>
        <v>8380.6</v>
      </c>
      <c r="L103" s="65">
        <f>L128</f>
        <v>2629.9</v>
      </c>
      <c r="M103" s="18"/>
      <c r="N103" s="63">
        <f>N128</f>
        <v>6280</v>
      </c>
      <c r="O103" s="52">
        <f>O127</f>
        <v>0</v>
      </c>
      <c r="P103" s="11"/>
    </row>
    <row r="104" spans="1:16" s="10" customFormat="1" ht="48.75" customHeight="1" x14ac:dyDescent="0.3">
      <c r="A104" s="57"/>
      <c r="B104" s="57"/>
      <c r="C104" s="59"/>
      <c r="D104" s="53"/>
      <c r="E104" s="53"/>
      <c r="F104" s="53"/>
      <c r="G104" s="53"/>
      <c r="H104" s="53"/>
      <c r="I104" s="53"/>
      <c r="J104" s="53"/>
      <c r="K104" s="53"/>
      <c r="L104" s="66"/>
      <c r="M104" s="34">
        <f>M128</f>
        <v>992.3</v>
      </c>
      <c r="N104" s="64"/>
      <c r="O104" s="53"/>
      <c r="P104" s="11"/>
    </row>
    <row r="105" spans="1:16" s="10" customFormat="1" ht="27.75" customHeight="1" x14ac:dyDescent="0.3">
      <c r="A105" s="57"/>
      <c r="B105" s="57"/>
      <c r="C105" s="58" t="s">
        <v>86</v>
      </c>
      <c r="D105" s="52">
        <f>E105+F105+G105+H105+I105+J105+K105+L105+M106+N105+O105</f>
        <v>7623.2</v>
      </c>
      <c r="E105" s="52">
        <v>0</v>
      </c>
      <c r="F105" s="52">
        <v>0</v>
      </c>
      <c r="G105" s="52">
        <v>0</v>
      </c>
      <c r="H105" s="52">
        <v>0</v>
      </c>
      <c r="I105" s="52">
        <v>0</v>
      </c>
      <c r="J105" s="52">
        <f>J129</f>
        <v>1279.2</v>
      </c>
      <c r="K105" s="52">
        <f>K129</f>
        <v>0</v>
      </c>
      <c r="L105" s="52">
        <f>L130</f>
        <v>6344</v>
      </c>
      <c r="M105" s="18"/>
      <c r="N105" s="52">
        <f>N130</f>
        <v>0</v>
      </c>
      <c r="O105" s="52">
        <f>O129</f>
        <v>0</v>
      </c>
      <c r="P105" s="11"/>
    </row>
    <row r="106" spans="1:16" s="10" customFormat="1" ht="61.5" customHeight="1" x14ac:dyDescent="0.3">
      <c r="A106" s="57"/>
      <c r="B106" s="57"/>
      <c r="C106" s="59"/>
      <c r="D106" s="53"/>
      <c r="E106" s="53"/>
      <c r="F106" s="53"/>
      <c r="G106" s="53"/>
      <c r="H106" s="53"/>
      <c r="I106" s="53"/>
      <c r="J106" s="53"/>
      <c r="K106" s="53"/>
      <c r="L106" s="53"/>
      <c r="M106" s="34">
        <f t="shared" ref="M106:O107" si="86">M130</f>
        <v>0</v>
      </c>
      <c r="N106" s="53"/>
      <c r="O106" s="53"/>
      <c r="P106" s="11"/>
    </row>
    <row r="107" spans="1:16" s="10" customFormat="1" ht="40.5" customHeight="1" x14ac:dyDescent="0.3">
      <c r="A107" s="57"/>
      <c r="B107" s="57"/>
      <c r="C107" s="43" t="s">
        <v>129</v>
      </c>
      <c r="D107" s="46">
        <f>D131</f>
        <v>29780.2</v>
      </c>
      <c r="E107" s="46">
        <f t="shared" ref="E107:L107" si="87">E131</f>
        <v>0</v>
      </c>
      <c r="F107" s="46">
        <f t="shared" si="87"/>
        <v>0</v>
      </c>
      <c r="G107" s="46">
        <f t="shared" si="87"/>
        <v>0</v>
      </c>
      <c r="H107" s="46">
        <f t="shared" si="87"/>
        <v>0</v>
      </c>
      <c r="I107" s="46">
        <f t="shared" si="87"/>
        <v>3464</v>
      </c>
      <c r="J107" s="46">
        <f t="shared" si="87"/>
        <v>2136</v>
      </c>
      <c r="K107" s="46">
        <f t="shared" si="87"/>
        <v>21180.2</v>
      </c>
      <c r="L107" s="46">
        <f t="shared" si="87"/>
        <v>3000</v>
      </c>
      <c r="M107" s="33">
        <f t="shared" si="86"/>
        <v>2391.4</v>
      </c>
      <c r="N107" s="46">
        <f t="shared" si="86"/>
        <v>0</v>
      </c>
      <c r="O107" s="46">
        <f t="shared" si="86"/>
        <v>0</v>
      </c>
      <c r="P107" s="11"/>
    </row>
    <row r="108" spans="1:16" s="10" customFormat="1" ht="35.25" customHeight="1" x14ac:dyDescent="0.3">
      <c r="A108" s="57"/>
      <c r="B108" s="57"/>
      <c r="C108" s="37" t="s">
        <v>42</v>
      </c>
      <c r="D108" s="39">
        <f>D132</f>
        <v>2391.4</v>
      </c>
      <c r="E108" s="39">
        <f t="shared" ref="E108:O108" si="88">E132</f>
        <v>0</v>
      </c>
      <c r="F108" s="39">
        <f t="shared" si="88"/>
        <v>0</v>
      </c>
      <c r="G108" s="39">
        <f t="shared" si="88"/>
        <v>0</v>
      </c>
      <c r="H108" s="39">
        <f t="shared" si="88"/>
        <v>0</v>
      </c>
      <c r="I108" s="39">
        <f t="shared" si="88"/>
        <v>0</v>
      </c>
      <c r="J108" s="39">
        <f t="shared" si="88"/>
        <v>0</v>
      </c>
      <c r="K108" s="39">
        <f t="shared" si="88"/>
        <v>0</v>
      </c>
      <c r="L108" s="39">
        <f t="shared" si="88"/>
        <v>0</v>
      </c>
      <c r="M108" s="39">
        <f t="shared" si="88"/>
        <v>2391.4</v>
      </c>
      <c r="N108" s="39">
        <f t="shared" si="88"/>
        <v>0</v>
      </c>
      <c r="O108" s="39">
        <f t="shared" si="88"/>
        <v>0</v>
      </c>
      <c r="P108" s="11"/>
    </row>
    <row r="109" spans="1:16" s="10" customFormat="1" ht="21.75" customHeight="1" x14ac:dyDescent="0.3">
      <c r="A109" s="57"/>
      <c r="B109" s="57"/>
      <c r="C109" s="58" t="s">
        <v>92</v>
      </c>
      <c r="D109" s="52">
        <f t="shared" ref="D109:L109" si="89">D133</f>
        <v>22982.7</v>
      </c>
      <c r="E109" s="52">
        <f t="shared" si="89"/>
        <v>0</v>
      </c>
      <c r="F109" s="52">
        <f t="shared" si="89"/>
        <v>0</v>
      </c>
      <c r="G109" s="52">
        <f t="shared" si="89"/>
        <v>0</v>
      </c>
      <c r="H109" s="52">
        <f t="shared" si="89"/>
        <v>0</v>
      </c>
      <c r="I109" s="52">
        <f t="shared" si="89"/>
        <v>0</v>
      </c>
      <c r="J109" s="52">
        <f t="shared" si="89"/>
        <v>0</v>
      </c>
      <c r="K109" s="52">
        <f t="shared" si="89"/>
        <v>17591.3</v>
      </c>
      <c r="L109" s="65">
        <f t="shared" si="89"/>
        <v>3000</v>
      </c>
      <c r="M109" s="18"/>
      <c r="N109" s="63">
        <f>N133</f>
        <v>0</v>
      </c>
      <c r="O109" s="52">
        <f>O133</f>
        <v>0</v>
      </c>
      <c r="P109" s="11"/>
    </row>
    <row r="110" spans="1:16" s="10" customFormat="1" ht="52.5" customHeight="1" x14ac:dyDescent="0.3">
      <c r="A110" s="57"/>
      <c r="B110" s="57"/>
      <c r="C110" s="59"/>
      <c r="D110" s="53"/>
      <c r="E110" s="53"/>
      <c r="F110" s="53"/>
      <c r="G110" s="53"/>
      <c r="H110" s="53"/>
      <c r="I110" s="53"/>
      <c r="J110" s="53"/>
      <c r="K110" s="53"/>
      <c r="L110" s="66"/>
      <c r="M110" s="34">
        <f>M134</f>
        <v>2391.4</v>
      </c>
      <c r="N110" s="64"/>
      <c r="O110" s="53"/>
      <c r="P110" s="11"/>
    </row>
    <row r="111" spans="1:16" s="10" customFormat="1" ht="82.5" customHeight="1" x14ac:dyDescent="0.3">
      <c r="A111" s="57"/>
      <c r="B111" s="57"/>
      <c r="C111" s="36" t="s">
        <v>91</v>
      </c>
      <c r="D111" s="39">
        <f t="shared" ref="D111:I111" si="90">D135</f>
        <v>9188.9</v>
      </c>
      <c r="E111" s="39">
        <f t="shared" si="90"/>
        <v>0</v>
      </c>
      <c r="F111" s="39">
        <f t="shared" si="90"/>
        <v>0</v>
      </c>
      <c r="G111" s="39">
        <f t="shared" si="90"/>
        <v>0</v>
      </c>
      <c r="H111" s="39">
        <f t="shared" si="90"/>
        <v>0</v>
      </c>
      <c r="I111" s="39">
        <f t="shared" si="90"/>
        <v>3464</v>
      </c>
      <c r="J111" s="39">
        <v>2136</v>
      </c>
      <c r="K111" s="39">
        <f>K135</f>
        <v>3588.9</v>
      </c>
      <c r="L111" s="39">
        <f>L135</f>
        <v>0</v>
      </c>
      <c r="M111" s="39">
        <f>M135</f>
        <v>0</v>
      </c>
      <c r="N111" s="39">
        <f>N135</f>
        <v>0</v>
      </c>
      <c r="O111" s="39">
        <f>O135</f>
        <v>0</v>
      </c>
      <c r="P111" s="11"/>
    </row>
    <row r="112" spans="1:16" s="10" customFormat="1" ht="36.75" customHeight="1" x14ac:dyDescent="0.3">
      <c r="A112" s="57"/>
      <c r="B112" s="57"/>
      <c r="C112" s="36" t="s">
        <v>5</v>
      </c>
      <c r="D112" s="39">
        <f>D136</f>
        <v>0</v>
      </c>
      <c r="E112" s="39">
        <f>E136</f>
        <v>0</v>
      </c>
      <c r="F112" s="39">
        <f t="shared" ref="F112:O112" si="91">F136</f>
        <v>0</v>
      </c>
      <c r="G112" s="39">
        <f t="shared" si="91"/>
        <v>0</v>
      </c>
      <c r="H112" s="39">
        <f t="shared" si="91"/>
        <v>0</v>
      </c>
      <c r="I112" s="39">
        <f t="shared" si="91"/>
        <v>0</v>
      </c>
      <c r="J112" s="39">
        <f t="shared" si="91"/>
        <v>0</v>
      </c>
      <c r="K112" s="39">
        <f t="shared" si="91"/>
        <v>0</v>
      </c>
      <c r="L112" s="39">
        <f t="shared" si="91"/>
        <v>0</v>
      </c>
      <c r="M112" s="39">
        <f>M136</f>
        <v>0</v>
      </c>
      <c r="N112" s="39">
        <f t="shared" si="91"/>
        <v>0</v>
      </c>
      <c r="O112" s="39">
        <f t="shared" si="91"/>
        <v>0</v>
      </c>
      <c r="P112" s="11"/>
    </row>
    <row r="113" spans="1:19" s="10" customFormat="1" ht="39" customHeight="1" x14ac:dyDescent="0.35">
      <c r="A113" s="57" t="s">
        <v>58</v>
      </c>
      <c r="B113" s="57" t="s">
        <v>54</v>
      </c>
      <c r="C113" s="36" t="s">
        <v>0</v>
      </c>
      <c r="D113" s="39">
        <f>D114+D115+D123+D131+D136</f>
        <v>741578.6</v>
      </c>
      <c r="E113" s="39">
        <f t="shared" ref="E113:J113" si="92">E114+E115+E127+E129+E133+E135+E136</f>
        <v>0</v>
      </c>
      <c r="F113" s="39">
        <f t="shared" si="92"/>
        <v>0</v>
      </c>
      <c r="G113" s="39">
        <f t="shared" si="92"/>
        <v>0</v>
      </c>
      <c r="H113" s="39">
        <f t="shared" si="92"/>
        <v>0</v>
      </c>
      <c r="I113" s="39">
        <f t="shared" si="92"/>
        <v>74314</v>
      </c>
      <c r="J113" s="39">
        <f t="shared" si="92"/>
        <v>105966.39999999998</v>
      </c>
      <c r="K113" s="39">
        <f>K114+K116+K124+K131+K136</f>
        <v>337043.98</v>
      </c>
      <c r="L113" s="39">
        <f>L114+L116+L124+L131+L136</f>
        <v>428218.6</v>
      </c>
      <c r="M113" s="39">
        <f>M114+M116+M124+M131+M136</f>
        <v>175303.8</v>
      </c>
      <c r="N113" s="39">
        <f>N114+N116+N124+N131+N136</f>
        <v>6280</v>
      </c>
      <c r="O113" s="39">
        <f>O114+O116+O124+O131+O136</f>
        <v>0</v>
      </c>
      <c r="P113" s="11"/>
      <c r="S113" s="23"/>
    </row>
    <row r="114" spans="1:19" s="10" customFormat="1" ht="42" customHeight="1" x14ac:dyDescent="0.3">
      <c r="A114" s="57"/>
      <c r="B114" s="57"/>
      <c r="C114" s="36" t="s">
        <v>38</v>
      </c>
      <c r="D114" s="33">
        <f>E114+F114+G114+H114+I114+J114+K114+L114+M114+N114+O114</f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11"/>
    </row>
    <row r="115" spans="1:19" s="10" customFormat="1" ht="18" customHeight="1" x14ac:dyDescent="0.3">
      <c r="A115" s="57"/>
      <c r="B115" s="57"/>
      <c r="C115" s="60" t="s">
        <v>127</v>
      </c>
      <c r="D115" s="52">
        <f>E115+F115+G115+H115+I115+J115+171318.5+175688.1+M116+N116+O115</f>
        <v>689334</v>
      </c>
      <c r="E115" s="52">
        <f t="shared" ref="E115:J115" si="93">E119+E122</f>
        <v>0</v>
      </c>
      <c r="F115" s="52">
        <f t="shared" si="93"/>
        <v>0</v>
      </c>
      <c r="G115" s="52">
        <f t="shared" si="93"/>
        <v>0</v>
      </c>
      <c r="H115" s="52">
        <f t="shared" si="93"/>
        <v>0</v>
      </c>
      <c r="I115" s="52">
        <f t="shared" si="93"/>
        <v>68724.5</v>
      </c>
      <c r="J115" s="52">
        <f t="shared" si="93"/>
        <v>101682.79999999999</v>
      </c>
      <c r="K115" s="27">
        <v>5</v>
      </c>
      <c r="L115" s="28">
        <v>5</v>
      </c>
      <c r="M115" s="18"/>
      <c r="N115" s="25"/>
      <c r="O115" s="52">
        <f>O119+O122</f>
        <v>0</v>
      </c>
      <c r="P115" s="11"/>
    </row>
    <row r="116" spans="1:19" s="10" customFormat="1" ht="28.5" customHeight="1" x14ac:dyDescent="0.35">
      <c r="A116" s="57"/>
      <c r="B116" s="57"/>
      <c r="C116" s="61"/>
      <c r="D116" s="53"/>
      <c r="E116" s="53"/>
      <c r="F116" s="53"/>
      <c r="G116" s="53"/>
      <c r="H116" s="53"/>
      <c r="I116" s="53"/>
      <c r="J116" s="53"/>
      <c r="K116" s="34">
        <f>K119+K122</f>
        <v>307483.18</v>
      </c>
      <c r="L116" s="34">
        <f>L120+L122</f>
        <v>416244.69999999995</v>
      </c>
      <c r="M116" s="34">
        <f>M120+M122</f>
        <v>171920.1</v>
      </c>
      <c r="N116" s="34">
        <v>0</v>
      </c>
      <c r="O116" s="53"/>
      <c r="P116" s="11"/>
      <c r="S116" s="23"/>
    </row>
    <row r="117" spans="1:19" s="10" customFormat="1" ht="18.75" customHeight="1" x14ac:dyDescent="0.3">
      <c r="A117" s="57"/>
      <c r="B117" s="57"/>
      <c r="C117" s="58" t="s">
        <v>42</v>
      </c>
      <c r="D117" s="52">
        <f>E117+F117+G117+H117+I117+J117+K117+L118+M118+N118+O118</f>
        <v>300077.09999999998</v>
      </c>
      <c r="E117" s="52">
        <v>0</v>
      </c>
      <c r="F117" s="52">
        <v>0</v>
      </c>
      <c r="G117" s="52">
        <v>0</v>
      </c>
      <c r="H117" s="52">
        <v>0</v>
      </c>
      <c r="I117" s="52">
        <v>0</v>
      </c>
      <c r="J117" s="52">
        <v>0</v>
      </c>
      <c r="K117" s="52">
        <v>0</v>
      </c>
      <c r="L117" s="29">
        <v>5</v>
      </c>
      <c r="M117" s="46"/>
      <c r="N117" s="46"/>
      <c r="O117" s="46"/>
      <c r="P117" s="11"/>
    </row>
    <row r="118" spans="1:19" s="10" customFormat="1" ht="33.75" customHeight="1" x14ac:dyDescent="0.3">
      <c r="A118" s="57"/>
      <c r="B118" s="57"/>
      <c r="C118" s="59"/>
      <c r="D118" s="53"/>
      <c r="E118" s="53"/>
      <c r="F118" s="53"/>
      <c r="G118" s="53"/>
      <c r="H118" s="53"/>
      <c r="I118" s="53"/>
      <c r="J118" s="53"/>
      <c r="K118" s="53"/>
      <c r="L118" s="46">
        <v>128157</v>
      </c>
      <c r="M118" s="46">
        <v>171920.1</v>
      </c>
      <c r="N118" s="46">
        <v>0</v>
      </c>
      <c r="O118" s="46">
        <v>0</v>
      </c>
      <c r="P118" s="11"/>
    </row>
    <row r="119" spans="1:19" s="10" customFormat="1" ht="28.5" customHeight="1" x14ac:dyDescent="0.3">
      <c r="A119" s="57"/>
      <c r="B119" s="57"/>
      <c r="C119" s="58" t="s">
        <v>44</v>
      </c>
      <c r="D119" s="52">
        <f>E119+F119+G119+H119+I119+J119+122569.3+L120+M120+N119+O119</f>
        <v>534874.30000000005</v>
      </c>
      <c r="E119" s="52">
        <f>E127</f>
        <v>0</v>
      </c>
      <c r="F119" s="52">
        <f>F127</f>
        <v>0</v>
      </c>
      <c r="G119" s="52">
        <f>G127</f>
        <v>0</v>
      </c>
      <c r="H119" s="52">
        <f>H127</f>
        <v>0</v>
      </c>
      <c r="I119" s="52">
        <v>3316.5</v>
      </c>
      <c r="J119" s="52">
        <v>13873.4</v>
      </c>
      <c r="K119" s="52">
        <v>257414.18</v>
      </c>
      <c r="L119" s="27">
        <v>5</v>
      </c>
      <c r="M119" s="18"/>
      <c r="N119" s="52">
        <v>0</v>
      </c>
      <c r="O119" s="52">
        <v>0</v>
      </c>
      <c r="P119" s="11"/>
    </row>
    <row r="120" spans="1:19" s="10" customFormat="1" ht="60.75" customHeight="1" x14ac:dyDescent="0.3">
      <c r="A120" s="57"/>
      <c r="B120" s="57"/>
      <c r="C120" s="59"/>
      <c r="D120" s="88"/>
      <c r="E120" s="88"/>
      <c r="F120" s="88"/>
      <c r="G120" s="88"/>
      <c r="H120" s="88"/>
      <c r="I120" s="88"/>
      <c r="J120" s="88"/>
      <c r="K120" s="88"/>
      <c r="L120" s="46">
        <v>283223.09999999998</v>
      </c>
      <c r="M120" s="46">
        <v>111892</v>
      </c>
      <c r="N120" s="88"/>
      <c r="O120" s="88"/>
      <c r="P120" s="11"/>
    </row>
    <row r="121" spans="1:19" s="10" customFormat="1" ht="25.5" customHeight="1" x14ac:dyDescent="0.3">
      <c r="A121" s="57"/>
      <c r="B121" s="57"/>
      <c r="C121" s="60" t="s">
        <v>56</v>
      </c>
      <c r="D121" s="33"/>
      <c r="E121" s="33"/>
      <c r="F121" s="33"/>
      <c r="G121" s="33"/>
      <c r="H121" s="33"/>
      <c r="I121" s="33"/>
      <c r="J121" s="41"/>
      <c r="K121" s="41"/>
      <c r="L121" s="27">
        <v>5</v>
      </c>
      <c r="M121" s="33"/>
      <c r="N121" s="33"/>
      <c r="O121" s="33"/>
      <c r="P121" s="11"/>
    </row>
    <row r="122" spans="1:19" s="10" customFormat="1" ht="57.75" customHeight="1" x14ac:dyDescent="0.3">
      <c r="A122" s="57"/>
      <c r="B122" s="57"/>
      <c r="C122" s="61"/>
      <c r="D122" s="34">
        <f>E122+F122+G122+H122+I122+J122+48749.2+L122+M122+N122+O122</f>
        <v>395016.29999999993</v>
      </c>
      <c r="E122" s="34">
        <v>0</v>
      </c>
      <c r="F122" s="34">
        <v>0</v>
      </c>
      <c r="G122" s="34">
        <v>0</v>
      </c>
      <c r="H122" s="34">
        <v>0</v>
      </c>
      <c r="I122" s="34">
        <v>65408</v>
      </c>
      <c r="J122" s="42">
        <v>87809.4</v>
      </c>
      <c r="K122" s="42">
        <v>50069</v>
      </c>
      <c r="L122" s="34">
        <v>133021.6</v>
      </c>
      <c r="M122" s="34">
        <v>60028.1</v>
      </c>
      <c r="N122" s="34">
        <v>0</v>
      </c>
      <c r="O122" s="34">
        <v>0</v>
      </c>
      <c r="P122" s="11"/>
    </row>
    <row r="123" spans="1:19" s="10" customFormat="1" ht="18" customHeight="1" x14ac:dyDescent="0.3">
      <c r="A123" s="57"/>
      <c r="B123" s="57"/>
      <c r="C123" s="58" t="s">
        <v>128</v>
      </c>
      <c r="D123" s="52">
        <f>E123+F123+G123+H123+I123+J123+1945.1+L124+M124+N124+O124</f>
        <v>22464.400000000001</v>
      </c>
      <c r="E123" s="52">
        <f>E127+E129</f>
        <v>0</v>
      </c>
      <c r="F123" s="52">
        <f t="shared" ref="F123:J123" si="94">F127+F129</f>
        <v>0</v>
      </c>
      <c r="G123" s="52">
        <f t="shared" si="94"/>
        <v>0</v>
      </c>
      <c r="H123" s="52">
        <f t="shared" si="94"/>
        <v>0</v>
      </c>
      <c r="I123" s="52">
        <f t="shared" si="94"/>
        <v>2125.5</v>
      </c>
      <c r="J123" s="52">
        <f t="shared" si="94"/>
        <v>2147.6</v>
      </c>
      <c r="K123" s="29">
        <v>5</v>
      </c>
      <c r="L123" s="29">
        <v>5</v>
      </c>
      <c r="M123" s="46"/>
      <c r="N123" s="46"/>
      <c r="O123" s="46"/>
      <c r="P123" s="11"/>
    </row>
    <row r="124" spans="1:19" s="10" customFormat="1" ht="31.5" customHeight="1" x14ac:dyDescent="0.3">
      <c r="A124" s="57"/>
      <c r="B124" s="57"/>
      <c r="C124" s="59"/>
      <c r="D124" s="53"/>
      <c r="E124" s="53"/>
      <c r="F124" s="53"/>
      <c r="G124" s="53"/>
      <c r="H124" s="53"/>
      <c r="I124" s="53"/>
      <c r="J124" s="53"/>
      <c r="K124" s="16">
        <f>K127+K129</f>
        <v>8380.6</v>
      </c>
      <c r="L124" s="46">
        <f>L128+L130</f>
        <v>8973.9</v>
      </c>
      <c r="M124" s="46">
        <f>M128+M130</f>
        <v>992.3</v>
      </c>
      <c r="N124" s="46">
        <f t="shared" ref="N124:O124" si="95">N128+N130</f>
        <v>6280</v>
      </c>
      <c r="O124" s="46">
        <f t="shared" si="95"/>
        <v>0</v>
      </c>
      <c r="P124" s="11"/>
    </row>
    <row r="125" spans="1:19" s="10" customFormat="1" ht="14.25" customHeight="1" x14ac:dyDescent="0.3">
      <c r="A125" s="57"/>
      <c r="B125" s="57"/>
      <c r="C125" s="57" t="s">
        <v>42</v>
      </c>
      <c r="D125" s="62">
        <f>E125+F125+G125+H125+I125+J125+K125+L126+M126+N126+O126</f>
        <v>7336.3</v>
      </c>
      <c r="E125" s="62">
        <v>0</v>
      </c>
      <c r="F125" s="62">
        <v>0</v>
      </c>
      <c r="G125" s="62">
        <v>0</v>
      </c>
      <c r="H125" s="62">
        <v>0</v>
      </c>
      <c r="I125" s="62">
        <v>0</v>
      </c>
      <c r="J125" s="62">
        <v>0</v>
      </c>
      <c r="K125" s="62">
        <v>0</v>
      </c>
      <c r="L125" s="27">
        <v>5</v>
      </c>
      <c r="M125" s="33"/>
      <c r="N125" s="33"/>
      <c r="O125" s="33"/>
      <c r="P125" s="11"/>
    </row>
    <row r="126" spans="1:19" s="10" customFormat="1" ht="34.5" customHeight="1" x14ac:dyDescent="0.3">
      <c r="A126" s="57"/>
      <c r="B126" s="57"/>
      <c r="C126" s="57"/>
      <c r="D126" s="62"/>
      <c r="E126" s="62"/>
      <c r="F126" s="62"/>
      <c r="G126" s="62"/>
      <c r="H126" s="62"/>
      <c r="I126" s="62"/>
      <c r="J126" s="62"/>
      <c r="K126" s="62"/>
      <c r="L126" s="34">
        <v>6344</v>
      </c>
      <c r="M126" s="34">
        <v>992.3</v>
      </c>
      <c r="N126" s="34">
        <v>0</v>
      </c>
      <c r="O126" s="34">
        <v>0</v>
      </c>
      <c r="P126" s="11"/>
    </row>
    <row r="127" spans="1:19" s="10" customFormat="1" ht="19.5" customHeight="1" x14ac:dyDescent="0.3">
      <c r="A127" s="57"/>
      <c r="B127" s="57"/>
      <c r="C127" s="60" t="s">
        <v>55</v>
      </c>
      <c r="D127" s="52">
        <f>E127+F127+G127+H127+I127+J127+1945.1+L128+M128+N128+O127</f>
        <v>14841.199999999999</v>
      </c>
      <c r="E127" s="52">
        <v>0</v>
      </c>
      <c r="F127" s="52">
        <v>0</v>
      </c>
      <c r="G127" s="52">
        <v>0</v>
      </c>
      <c r="H127" s="52">
        <v>0</v>
      </c>
      <c r="I127" s="52">
        <v>2125.5</v>
      </c>
      <c r="J127" s="52">
        <v>868.4</v>
      </c>
      <c r="K127" s="52">
        <v>8380.6</v>
      </c>
      <c r="L127" s="27">
        <v>5</v>
      </c>
      <c r="M127" s="27"/>
      <c r="N127" s="25"/>
      <c r="O127" s="52">
        <v>0</v>
      </c>
      <c r="P127" s="11"/>
    </row>
    <row r="128" spans="1:19" s="10" customFormat="1" ht="50.25" customHeight="1" x14ac:dyDescent="0.3">
      <c r="A128" s="57"/>
      <c r="B128" s="57"/>
      <c r="C128" s="61"/>
      <c r="D128" s="53"/>
      <c r="E128" s="53"/>
      <c r="F128" s="53"/>
      <c r="G128" s="53"/>
      <c r="H128" s="53"/>
      <c r="I128" s="53"/>
      <c r="J128" s="53"/>
      <c r="K128" s="53"/>
      <c r="L128" s="46">
        <v>2629.9</v>
      </c>
      <c r="M128" s="46">
        <v>992.3</v>
      </c>
      <c r="N128" s="46">
        <v>6280</v>
      </c>
      <c r="O128" s="53"/>
      <c r="P128" s="11"/>
    </row>
    <row r="129" spans="1:16" s="10" customFormat="1" ht="21.75" customHeight="1" x14ac:dyDescent="0.3">
      <c r="A129" s="57"/>
      <c r="B129" s="57"/>
      <c r="C129" s="58" t="s">
        <v>86</v>
      </c>
      <c r="D129" s="52">
        <f>E129+F129+G129+H129+I129+J129+K129+L130+M130+N130+O129</f>
        <v>7623.2</v>
      </c>
      <c r="E129" s="52">
        <v>0</v>
      </c>
      <c r="F129" s="52">
        <v>0</v>
      </c>
      <c r="G129" s="52">
        <v>0</v>
      </c>
      <c r="H129" s="52">
        <v>0</v>
      </c>
      <c r="I129" s="52">
        <v>0</v>
      </c>
      <c r="J129" s="52">
        <v>1279.2</v>
      </c>
      <c r="K129" s="65">
        <v>0</v>
      </c>
      <c r="L129" s="27">
        <v>5</v>
      </c>
      <c r="M129" s="24"/>
      <c r="N129" s="25"/>
      <c r="O129" s="63">
        <v>0</v>
      </c>
      <c r="P129" s="11"/>
    </row>
    <row r="130" spans="1:16" s="10" customFormat="1" ht="72" customHeight="1" x14ac:dyDescent="0.3">
      <c r="A130" s="57"/>
      <c r="B130" s="57"/>
      <c r="C130" s="59"/>
      <c r="D130" s="53"/>
      <c r="E130" s="53"/>
      <c r="F130" s="53"/>
      <c r="G130" s="53"/>
      <c r="H130" s="53"/>
      <c r="I130" s="53"/>
      <c r="J130" s="53"/>
      <c r="K130" s="66"/>
      <c r="L130" s="34">
        <v>6344</v>
      </c>
      <c r="M130" s="34">
        <v>0</v>
      </c>
      <c r="N130" s="34">
        <v>0</v>
      </c>
      <c r="O130" s="64"/>
      <c r="P130" s="11"/>
    </row>
    <row r="131" spans="1:16" s="10" customFormat="1" ht="45" customHeight="1" x14ac:dyDescent="0.3">
      <c r="A131" s="57"/>
      <c r="B131" s="57"/>
      <c r="C131" s="43" t="s">
        <v>129</v>
      </c>
      <c r="D131" s="46">
        <f>E131+F131+G131+H131+I131+J131+K131+608.6+M131+N131+O131</f>
        <v>29780.2</v>
      </c>
      <c r="E131" s="46">
        <f t="shared" ref="E131:O131" si="96">E133+E135</f>
        <v>0</v>
      </c>
      <c r="F131" s="46">
        <f t="shared" si="96"/>
        <v>0</v>
      </c>
      <c r="G131" s="46">
        <f t="shared" si="96"/>
        <v>0</v>
      </c>
      <c r="H131" s="46">
        <f t="shared" si="96"/>
        <v>0</v>
      </c>
      <c r="I131" s="46">
        <f t="shared" si="96"/>
        <v>3464</v>
      </c>
      <c r="J131" s="46">
        <f t="shared" si="96"/>
        <v>2136</v>
      </c>
      <c r="K131" s="46">
        <f t="shared" si="96"/>
        <v>21180.2</v>
      </c>
      <c r="L131" s="46">
        <f>L133+L135</f>
        <v>3000</v>
      </c>
      <c r="M131" s="46">
        <f>M134+M135</f>
        <v>2391.4</v>
      </c>
      <c r="N131" s="46">
        <f t="shared" si="96"/>
        <v>0</v>
      </c>
      <c r="O131" s="46">
        <f t="shared" si="96"/>
        <v>0</v>
      </c>
      <c r="P131" s="11"/>
    </row>
    <row r="132" spans="1:16" s="10" customFormat="1" ht="45" customHeight="1" x14ac:dyDescent="0.3">
      <c r="A132" s="57"/>
      <c r="B132" s="57"/>
      <c r="C132" s="36" t="s">
        <v>42</v>
      </c>
      <c r="D132" s="39">
        <f>E132+F132+G132+H132+I132+J132+K132+L132+M132+N132+O132</f>
        <v>2391.4</v>
      </c>
      <c r="E132" s="39"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  <c r="K132" s="39">
        <v>0</v>
      </c>
      <c r="L132" s="44">
        <v>0</v>
      </c>
      <c r="M132" s="39">
        <v>2391.4</v>
      </c>
      <c r="N132" s="45">
        <v>0</v>
      </c>
      <c r="O132" s="39">
        <v>0</v>
      </c>
      <c r="P132" s="11"/>
    </row>
    <row r="133" spans="1:16" s="10" customFormat="1" ht="16.5" customHeight="1" x14ac:dyDescent="0.3">
      <c r="A133" s="57"/>
      <c r="B133" s="57"/>
      <c r="C133" s="58" t="s">
        <v>92</v>
      </c>
      <c r="D133" s="52">
        <f>E133+F133+G133+H133+I133+J133+K133+L133+M134+N133+O133</f>
        <v>22982.7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17591.3</v>
      </c>
      <c r="L133" s="65">
        <v>3000</v>
      </c>
      <c r="M133" s="18"/>
      <c r="N133" s="63">
        <v>0</v>
      </c>
      <c r="O133" s="52">
        <v>0</v>
      </c>
      <c r="P133" s="11"/>
    </row>
    <row r="134" spans="1:16" s="10" customFormat="1" ht="48.75" customHeight="1" x14ac:dyDescent="0.3">
      <c r="A134" s="57"/>
      <c r="B134" s="57"/>
      <c r="C134" s="59"/>
      <c r="D134" s="53"/>
      <c r="E134" s="53"/>
      <c r="F134" s="53"/>
      <c r="G134" s="53"/>
      <c r="H134" s="53"/>
      <c r="I134" s="53"/>
      <c r="J134" s="53"/>
      <c r="K134" s="53"/>
      <c r="L134" s="66"/>
      <c r="M134" s="34">
        <v>2391.4</v>
      </c>
      <c r="N134" s="64"/>
      <c r="O134" s="53"/>
      <c r="P134" s="11"/>
    </row>
    <row r="135" spans="1:16" s="10" customFormat="1" ht="85.5" customHeight="1" x14ac:dyDescent="0.3">
      <c r="A135" s="57"/>
      <c r="B135" s="57"/>
      <c r="C135" s="36" t="s">
        <v>91</v>
      </c>
      <c r="D135" s="34">
        <f>E135+F135+G135+H135+I135+J135+K135+L135+M135+N135+O135</f>
        <v>9188.9</v>
      </c>
      <c r="E135" s="34">
        <v>0</v>
      </c>
      <c r="F135" s="34">
        <v>0</v>
      </c>
      <c r="G135" s="34">
        <v>0</v>
      </c>
      <c r="H135" s="34">
        <v>0</v>
      </c>
      <c r="I135" s="34">
        <v>3464</v>
      </c>
      <c r="J135" s="34">
        <v>2136</v>
      </c>
      <c r="K135" s="34">
        <v>3588.9</v>
      </c>
      <c r="L135" s="34">
        <v>0</v>
      </c>
      <c r="M135" s="34">
        <v>0</v>
      </c>
      <c r="N135" s="34">
        <v>0</v>
      </c>
      <c r="O135" s="34">
        <v>0</v>
      </c>
      <c r="P135" s="11"/>
    </row>
    <row r="136" spans="1:16" s="10" customFormat="1" ht="39.75" customHeight="1" x14ac:dyDescent="0.3">
      <c r="A136" s="57"/>
      <c r="B136" s="57"/>
      <c r="C136" s="36" t="s">
        <v>5</v>
      </c>
      <c r="D136" s="39">
        <f>E136+F136+G136+H136+I136+J136+K136+L136+M136+N136+O136</f>
        <v>0</v>
      </c>
      <c r="E136" s="39"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  <c r="K136" s="39">
        <v>0</v>
      </c>
      <c r="L136" s="39">
        <v>0</v>
      </c>
      <c r="M136" s="39">
        <v>0</v>
      </c>
      <c r="N136" s="39">
        <v>0</v>
      </c>
      <c r="O136" s="39">
        <v>0</v>
      </c>
      <c r="P136" s="11"/>
    </row>
    <row r="137" spans="1:16" ht="36" customHeight="1" x14ac:dyDescent="0.3">
      <c r="A137" s="56" t="s">
        <v>17</v>
      </c>
      <c r="B137" s="56" t="s">
        <v>21</v>
      </c>
      <c r="C137" s="35" t="s">
        <v>0</v>
      </c>
      <c r="D137" s="15">
        <f>E137+F137+G137+H137+I137+J137+K137+L137+M137+N137+O137</f>
        <v>8606.9999999999982</v>
      </c>
      <c r="E137" s="15">
        <f>E138+E139+E140+E141</f>
        <v>2050.1999999999998</v>
      </c>
      <c r="F137" s="15">
        <f t="shared" ref="F137:O137" si="97">F138+F139+F140+F141</f>
        <v>513.6</v>
      </c>
      <c r="G137" s="15">
        <f t="shared" si="97"/>
        <v>442.7</v>
      </c>
      <c r="H137" s="15">
        <f t="shared" si="97"/>
        <v>650</v>
      </c>
      <c r="I137" s="15">
        <f t="shared" si="97"/>
        <v>517.4</v>
      </c>
      <c r="J137" s="15">
        <f t="shared" si="97"/>
        <v>516.5</v>
      </c>
      <c r="K137" s="15">
        <f t="shared" si="97"/>
        <v>957.9</v>
      </c>
      <c r="L137" s="15">
        <f t="shared" si="97"/>
        <v>1580.4</v>
      </c>
      <c r="M137" s="15">
        <f t="shared" si="97"/>
        <v>979.3</v>
      </c>
      <c r="N137" s="15">
        <f t="shared" si="97"/>
        <v>201</v>
      </c>
      <c r="O137" s="15">
        <f t="shared" si="97"/>
        <v>198</v>
      </c>
      <c r="P137" s="11"/>
    </row>
    <row r="138" spans="1:16" ht="36" customHeight="1" x14ac:dyDescent="0.3">
      <c r="A138" s="57"/>
      <c r="B138" s="57"/>
      <c r="C138" s="36" t="s">
        <v>2</v>
      </c>
      <c r="D138" s="39">
        <f t="shared" ref="D138:D151" si="98">E138+F138+G138+H138+I138+J138+K138+L138+M138+N138+O138</f>
        <v>0</v>
      </c>
      <c r="E138" s="39">
        <f t="shared" ref="E138:O138" si="99">E143</f>
        <v>0</v>
      </c>
      <c r="F138" s="39">
        <f t="shared" si="99"/>
        <v>0</v>
      </c>
      <c r="G138" s="39">
        <f t="shared" si="99"/>
        <v>0</v>
      </c>
      <c r="H138" s="39">
        <f t="shared" si="99"/>
        <v>0</v>
      </c>
      <c r="I138" s="39">
        <f t="shared" si="99"/>
        <v>0</v>
      </c>
      <c r="J138" s="39">
        <f t="shared" si="99"/>
        <v>0</v>
      </c>
      <c r="K138" s="39">
        <f t="shared" si="99"/>
        <v>0</v>
      </c>
      <c r="L138" s="39">
        <f t="shared" si="99"/>
        <v>0</v>
      </c>
      <c r="M138" s="39">
        <f t="shared" si="99"/>
        <v>0</v>
      </c>
      <c r="N138" s="39">
        <f t="shared" si="99"/>
        <v>0</v>
      </c>
      <c r="O138" s="39">
        <f t="shared" si="99"/>
        <v>0</v>
      </c>
      <c r="P138" s="11"/>
    </row>
    <row r="139" spans="1:16" ht="36" customHeight="1" x14ac:dyDescent="0.3">
      <c r="A139" s="57"/>
      <c r="B139" s="57"/>
      <c r="C139" s="36" t="s">
        <v>3</v>
      </c>
      <c r="D139" s="39">
        <f t="shared" si="98"/>
        <v>0</v>
      </c>
      <c r="E139" s="39">
        <f>E144</f>
        <v>0</v>
      </c>
      <c r="F139" s="39">
        <f t="shared" ref="F139:O139" si="100">F144</f>
        <v>0</v>
      </c>
      <c r="G139" s="39">
        <f t="shared" si="100"/>
        <v>0</v>
      </c>
      <c r="H139" s="39">
        <f t="shared" si="100"/>
        <v>0</v>
      </c>
      <c r="I139" s="39">
        <f t="shared" si="100"/>
        <v>0</v>
      </c>
      <c r="J139" s="39">
        <f t="shared" si="100"/>
        <v>0</v>
      </c>
      <c r="K139" s="39">
        <f t="shared" si="100"/>
        <v>0</v>
      </c>
      <c r="L139" s="39">
        <f t="shared" si="100"/>
        <v>0</v>
      </c>
      <c r="M139" s="39">
        <f t="shared" si="100"/>
        <v>0</v>
      </c>
      <c r="N139" s="39">
        <f t="shared" si="100"/>
        <v>0</v>
      </c>
      <c r="O139" s="39">
        <f t="shared" si="100"/>
        <v>0</v>
      </c>
      <c r="P139" s="11"/>
    </row>
    <row r="140" spans="1:16" ht="36" customHeight="1" x14ac:dyDescent="0.3">
      <c r="A140" s="57"/>
      <c r="B140" s="57"/>
      <c r="C140" s="36" t="s">
        <v>4</v>
      </c>
      <c r="D140" s="39">
        <f t="shared" si="98"/>
        <v>8606.9999999999982</v>
      </c>
      <c r="E140" s="39">
        <f>E145</f>
        <v>2050.1999999999998</v>
      </c>
      <c r="F140" s="39">
        <f t="shared" ref="F140:O140" si="101">F145</f>
        <v>513.6</v>
      </c>
      <c r="G140" s="39">
        <f t="shared" si="101"/>
        <v>442.7</v>
      </c>
      <c r="H140" s="39">
        <f t="shared" si="101"/>
        <v>650</v>
      </c>
      <c r="I140" s="39">
        <f t="shared" si="101"/>
        <v>517.4</v>
      </c>
      <c r="J140" s="39">
        <f t="shared" si="101"/>
        <v>516.5</v>
      </c>
      <c r="K140" s="39">
        <f t="shared" si="101"/>
        <v>957.9</v>
      </c>
      <c r="L140" s="39">
        <f t="shared" si="101"/>
        <v>1580.4</v>
      </c>
      <c r="M140" s="39">
        <f t="shared" si="101"/>
        <v>979.3</v>
      </c>
      <c r="N140" s="39">
        <f t="shared" si="101"/>
        <v>201</v>
      </c>
      <c r="O140" s="39">
        <f t="shared" si="101"/>
        <v>198</v>
      </c>
      <c r="P140" s="11"/>
    </row>
    <row r="141" spans="1:16" ht="36" customHeight="1" x14ac:dyDescent="0.3">
      <c r="A141" s="57"/>
      <c r="B141" s="57"/>
      <c r="C141" s="36" t="s">
        <v>5</v>
      </c>
      <c r="D141" s="39">
        <f t="shared" si="98"/>
        <v>0</v>
      </c>
      <c r="E141" s="39">
        <f>E146</f>
        <v>0</v>
      </c>
      <c r="F141" s="39">
        <f t="shared" ref="F141:O141" si="102">F146</f>
        <v>0</v>
      </c>
      <c r="G141" s="39">
        <f t="shared" si="102"/>
        <v>0</v>
      </c>
      <c r="H141" s="39">
        <f t="shared" si="102"/>
        <v>0</v>
      </c>
      <c r="I141" s="39">
        <f t="shared" si="102"/>
        <v>0</v>
      </c>
      <c r="J141" s="39">
        <f t="shared" si="102"/>
        <v>0</v>
      </c>
      <c r="K141" s="39">
        <f t="shared" si="102"/>
        <v>0</v>
      </c>
      <c r="L141" s="39">
        <f t="shared" si="102"/>
        <v>0</v>
      </c>
      <c r="M141" s="39">
        <f t="shared" si="102"/>
        <v>0</v>
      </c>
      <c r="N141" s="39">
        <f t="shared" si="102"/>
        <v>0</v>
      </c>
      <c r="O141" s="39">
        <f t="shared" si="102"/>
        <v>0</v>
      </c>
      <c r="P141" s="11"/>
    </row>
    <row r="142" spans="1:16" ht="36" customHeight="1" x14ac:dyDescent="0.3">
      <c r="A142" s="57" t="s">
        <v>16</v>
      </c>
      <c r="B142" s="57" t="s">
        <v>26</v>
      </c>
      <c r="C142" s="36" t="s">
        <v>0</v>
      </c>
      <c r="D142" s="39">
        <f t="shared" si="98"/>
        <v>8606.9999999999982</v>
      </c>
      <c r="E142" s="39">
        <f>E143+E144+E145+E146</f>
        <v>2050.1999999999998</v>
      </c>
      <c r="F142" s="39">
        <f t="shared" ref="F142:O142" si="103">F143+F144+F145+F146</f>
        <v>513.6</v>
      </c>
      <c r="G142" s="39">
        <f t="shared" si="103"/>
        <v>442.7</v>
      </c>
      <c r="H142" s="39">
        <f t="shared" si="103"/>
        <v>650</v>
      </c>
      <c r="I142" s="39">
        <f t="shared" si="103"/>
        <v>517.4</v>
      </c>
      <c r="J142" s="39">
        <f t="shared" si="103"/>
        <v>516.5</v>
      </c>
      <c r="K142" s="39">
        <f t="shared" si="103"/>
        <v>957.9</v>
      </c>
      <c r="L142" s="39">
        <f t="shared" si="103"/>
        <v>1580.4</v>
      </c>
      <c r="M142" s="39">
        <f t="shared" si="103"/>
        <v>979.3</v>
      </c>
      <c r="N142" s="39">
        <f t="shared" si="103"/>
        <v>201</v>
      </c>
      <c r="O142" s="39">
        <f t="shared" si="103"/>
        <v>198</v>
      </c>
      <c r="P142" s="11"/>
    </row>
    <row r="143" spans="1:16" ht="36" customHeight="1" x14ac:dyDescent="0.3">
      <c r="A143" s="57"/>
      <c r="B143" s="57"/>
      <c r="C143" s="36" t="s">
        <v>2</v>
      </c>
      <c r="D143" s="39">
        <f t="shared" si="98"/>
        <v>0</v>
      </c>
      <c r="E143" s="39">
        <f t="shared" ref="E143:J146" si="104">E148</f>
        <v>0</v>
      </c>
      <c r="F143" s="39">
        <f t="shared" si="104"/>
        <v>0</v>
      </c>
      <c r="G143" s="39">
        <f t="shared" si="104"/>
        <v>0</v>
      </c>
      <c r="H143" s="39">
        <f t="shared" si="104"/>
        <v>0</v>
      </c>
      <c r="I143" s="39">
        <f t="shared" si="104"/>
        <v>0</v>
      </c>
      <c r="J143" s="39">
        <f t="shared" si="104"/>
        <v>0</v>
      </c>
      <c r="K143" s="39">
        <f t="shared" ref="K143:O143" si="105">K148</f>
        <v>0</v>
      </c>
      <c r="L143" s="39">
        <f t="shared" si="105"/>
        <v>0</v>
      </c>
      <c r="M143" s="39">
        <f t="shared" si="105"/>
        <v>0</v>
      </c>
      <c r="N143" s="39">
        <f t="shared" si="105"/>
        <v>0</v>
      </c>
      <c r="O143" s="39">
        <f t="shared" si="105"/>
        <v>0</v>
      </c>
      <c r="P143" s="11"/>
    </row>
    <row r="144" spans="1:16" ht="36" customHeight="1" x14ac:dyDescent="0.3">
      <c r="A144" s="57"/>
      <c r="B144" s="57"/>
      <c r="C144" s="36" t="s">
        <v>3</v>
      </c>
      <c r="D144" s="39">
        <f t="shared" si="98"/>
        <v>0</v>
      </c>
      <c r="E144" s="39">
        <f t="shared" si="104"/>
        <v>0</v>
      </c>
      <c r="F144" s="39">
        <f t="shared" si="104"/>
        <v>0</v>
      </c>
      <c r="G144" s="39">
        <f t="shared" si="104"/>
        <v>0</v>
      </c>
      <c r="H144" s="39">
        <f t="shared" si="104"/>
        <v>0</v>
      </c>
      <c r="I144" s="39">
        <f t="shared" si="104"/>
        <v>0</v>
      </c>
      <c r="J144" s="39">
        <f t="shared" si="104"/>
        <v>0</v>
      </c>
      <c r="K144" s="39">
        <f t="shared" ref="K144:O144" si="106">K149</f>
        <v>0</v>
      </c>
      <c r="L144" s="39">
        <f t="shared" si="106"/>
        <v>0</v>
      </c>
      <c r="M144" s="39">
        <f t="shared" si="106"/>
        <v>0</v>
      </c>
      <c r="N144" s="39">
        <f t="shared" si="106"/>
        <v>0</v>
      </c>
      <c r="O144" s="39">
        <f t="shared" si="106"/>
        <v>0</v>
      </c>
      <c r="P144" s="11"/>
    </row>
    <row r="145" spans="1:16" ht="36" customHeight="1" x14ac:dyDescent="0.3">
      <c r="A145" s="57"/>
      <c r="B145" s="57"/>
      <c r="C145" s="36" t="s">
        <v>4</v>
      </c>
      <c r="D145" s="39">
        <f t="shared" si="98"/>
        <v>8606.9999999999982</v>
      </c>
      <c r="E145" s="39">
        <f t="shared" si="104"/>
        <v>2050.1999999999998</v>
      </c>
      <c r="F145" s="39">
        <f t="shared" si="104"/>
        <v>513.6</v>
      </c>
      <c r="G145" s="39">
        <f t="shared" si="104"/>
        <v>442.7</v>
      </c>
      <c r="H145" s="39">
        <f t="shared" si="104"/>
        <v>650</v>
      </c>
      <c r="I145" s="39">
        <f t="shared" si="104"/>
        <v>517.4</v>
      </c>
      <c r="J145" s="39">
        <f t="shared" si="104"/>
        <v>516.5</v>
      </c>
      <c r="K145" s="39">
        <f t="shared" ref="K145:O145" si="107">K150</f>
        <v>957.9</v>
      </c>
      <c r="L145" s="39">
        <f t="shared" si="107"/>
        <v>1580.4</v>
      </c>
      <c r="M145" s="39">
        <f t="shared" si="107"/>
        <v>979.3</v>
      </c>
      <c r="N145" s="39">
        <f t="shared" si="107"/>
        <v>201</v>
      </c>
      <c r="O145" s="39">
        <f t="shared" si="107"/>
        <v>198</v>
      </c>
      <c r="P145" s="11"/>
    </row>
    <row r="146" spans="1:16" ht="36" customHeight="1" x14ac:dyDescent="0.3">
      <c r="A146" s="57"/>
      <c r="B146" s="57"/>
      <c r="C146" s="36" t="s">
        <v>5</v>
      </c>
      <c r="D146" s="39">
        <f t="shared" si="98"/>
        <v>0</v>
      </c>
      <c r="E146" s="39">
        <f t="shared" si="104"/>
        <v>0</v>
      </c>
      <c r="F146" s="39">
        <f t="shared" si="104"/>
        <v>0</v>
      </c>
      <c r="G146" s="39">
        <f t="shared" si="104"/>
        <v>0</v>
      </c>
      <c r="H146" s="39">
        <f t="shared" si="104"/>
        <v>0</v>
      </c>
      <c r="I146" s="39">
        <f t="shared" si="104"/>
        <v>0</v>
      </c>
      <c r="J146" s="39">
        <f t="shared" si="104"/>
        <v>0</v>
      </c>
      <c r="K146" s="39">
        <f t="shared" ref="K146:O146" si="108">K151</f>
        <v>0</v>
      </c>
      <c r="L146" s="39">
        <f t="shared" si="108"/>
        <v>0</v>
      </c>
      <c r="M146" s="39">
        <f t="shared" si="108"/>
        <v>0</v>
      </c>
      <c r="N146" s="39">
        <f t="shared" si="108"/>
        <v>0</v>
      </c>
      <c r="O146" s="39">
        <f t="shared" si="108"/>
        <v>0</v>
      </c>
      <c r="P146" s="11"/>
    </row>
    <row r="147" spans="1:16" ht="36" customHeight="1" x14ac:dyDescent="0.3">
      <c r="A147" s="57" t="s">
        <v>30</v>
      </c>
      <c r="B147" s="57" t="s">
        <v>23</v>
      </c>
      <c r="C147" s="36" t="s">
        <v>0</v>
      </c>
      <c r="D147" s="39">
        <f>E147+F147+G147+H147+I147+J147+K147+L147+M147+N147+O147</f>
        <v>8606.9999999999982</v>
      </c>
      <c r="E147" s="39">
        <f>E148+E149+E150+E151</f>
        <v>2050.1999999999998</v>
      </c>
      <c r="F147" s="39">
        <f t="shared" ref="F147:O147" si="109">F148+F149+F150+F151</f>
        <v>513.6</v>
      </c>
      <c r="G147" s="39">
        <f t="shared" si="109"/>
        <v>442.7</v>
      </c>
      <c r="H147" s="39">
        <f t="shared" si="109"/>
        <v>650</v>
      </c>
      <c r="I147" s="39">
        <f t="shared" si="109"/>
        <v>517.4</v>
      </c>
      <c r="J147" s="39">
        <f t="shared" si="109"/>
        <v>516.5</v>
      </c>
      <c r="K147" s="39">
        <f t="shared" si="109"/>
        <v>957.9</v>
      </c>
      <c r="L147" s="39">
        <f t="shared" si="109"/>
        <v>1580.4</v>
      </c>
      <c r="M147" s="39">
        <f t="shared" si="109"/>
        <v>979.3</v>
      </c>
      <c r="N147" s="39">
        <f t="shared" si="109"/>
        <v>201</v>
      </c>
      <c r="O147" s="39">
        <f t="shared" si="109"/>
        <v>198</v>
      </c>
      <c r="P147" s="11"/>
    </row>
    <row r="148" spans="1:16" ht="36" customHeight="1" x14ac:dyDescent="0.3">
      <c r="A148" s="57"/>
      <c r="B148" s="57"/>
      <c r="C148" s="36" t="s">
        <v>2</v>
      </c>
      <c r="D148" s="39">
        <f t="shared" si="98"/>
        <v>0</v>
      </c>
      <c r="E148" s="39">
        <v>0</v>
      </c>
      <c r="F148" s="39">
        <v>0</v>
      </c>
      <c r="G148" s="39">
        <v>0</v>
      </c>
      <c r="H148" s="39">
        <v>0</v>
      </c>
      <c r="I148" s="39">
        <v>0</v>
      </c>
      <c r="J148" s="39">
        <v>0</v>
      </c>
      <c r="K148" s="39">
        <v>0</v>
      </c>
      <c r="L148" s="39">
        <v>0</v>
      </c>
      <c r="M148" s="39">
        <v>0</v>
      </c>
      <c r="N148" s="39">
        <v>0</v>
      </c>
      <c r="O148" s="39">
        <v>0</v>
      </c>
      <c r="P148" s="11"/>
    </row>
    <row r="149" spans="1:16" ht="36" customHeight="1" x14ac:dyDescent="0.3">
      <c r="A149" s="57"/>
      <c r="B149" s="57"/>
      <c r="C149" s="36" t="s">
        <v>3</v>
      </c>
      <c r="D149" s="39">
        <f t="shared" si="98"/>
        <v>0</v>
      </c>
      <c r="E149" s="39">
        <v>0</v>
      </c>
      <c r="F149" s="39">
        <v>0</v>
      </c>
      <c r="G149" s="39">
        <v>0</v>
      </c>
      <c r="H149" s="39">
        <v>0</v>
      </c>
      <c r="I149" s="39">
        <v>0</v>
      </c>
      <c r="J149" s="39">
        <v>0</v>
      </c>
      <c r="K149" s="39">
        <v>0</v>
      </c>
      <c r="L149" s="39">
        <v>0</v>
      </c>
      <c r="M149" s="39">
        <v>0</v>
      </c>
      <c r="N149" s="39">
        <v>0</v>
      </c>
      <c r="O149" s="39">
        <v>0</v>
      </c>
      <c r="P149" s="11"/>
    </row>
    <row r="150" spans="1:16" ht="36" customHeight="1" x14ac:dyDescent="0.3">
      <c r="A150" s="57"/>
      <c r="B150" s="57"/>
      <c r="C150" s="36" t="s">
        <v>4</v>
      </c>
      <c r="D150" s="39">
        <f t="shared" si="98"/>
        <v>8606.9999999999982</v>
      </c>
      <c r="E150" s="39">
        <v>2050.1999999999998</v>
      </c>
      <c r="F150" s="39">
        <v>513.6</v>
      </c>
      <c r="G150" s="39">
        <v>442.7</v>
      </c>
      <c r="H150" s="39">
        <v>650</v>
      </c>
      <c r="I150" s="39">
        <v>517.4</v>
      </c>
      <c r="J150" s="39">
        <v>516.5</v>
      </c>
      <c r="K150" s="39">
        <v>957.9</v>
      </c>
      <c r="L150" s="39">
        <v>1580.4</v>
      </c>
      <c r="M150" s="39">
        <v>979.3</v>
      </c>
      <c r="N150" s="39">
        <v>201</v>
      </c>
      <c r="O150" s="39">
        <v>198</v>
      </c>
      <c r="P150" s="11"/>
    </row>
    <row r="151" spans="1:16" ht="36" customHeight="1" x14ac:dyDescent="0.3">
      <c r="A151" s="57"/>
      <c r="B151" s="57"/>
      <c r="C151" s="36" t="s">
        <v>5</v>
      </c>
      <c r="D151" s="39">
        <f t="shared" si="98"/>
        <v>0</v>
      </c>
      <c r="E151" s="39">
        <v>0</v>
      </c>
      <c r="F151" s="39">
        <v>0</v>
      </c>
      <c r="G151" s="39">
        <v>0</v>
      </c>
      <c r="H151" s="39">
        <v>0</v>
      </c>
      <c r="I151" s="39">
        <v>0</v>
      </c>
      <c r="J151" s="39">
        <v>0</v>
      </c>
      <c r="K151" s="39">
        <v>0</v>
      </c>
      <c r="L151" s="39">
        <v>0</v>
      </c>
      <c r="M151" s="39">
        <v>0</v>
      </c>
      <c r="N151" s="39">
        <v>0</v>
      </c>
      <c r="O151" s="39">
        <v>0</v>
      </c>
      <c r="P151" s="11"/>
    </row>
    <row r="152" spans="1:16" ht="36" customHeight="1" x14ac:dyDescent="0.3">
      <c r="A152" s="56" t="s">
        <v>18</v>
      </c>
      <c r="B152" s="56" t="s">
        <v>22</v>
      </c>
      <c r="C152" s="35" t="s">
        <v>0</v>
      </c>
      <c r="D152" s="15">
        <f>E152+F152+G152+H152+I152+J152+K152+L152+M152+N152+O152</f>
        <v>263139.40000000002</v>
      </c>
      <c r="E152" s="15">
        <f>E153+E155+E157+E158</f>
        <v>9538.7999999999993</v>
      </c>
      <c r="F152" s="15">
        <f>F157+F158+F153+F155</f>
        <v>11482.7</v>
      </c>
      <c r="G152" s="15">
        <f>G153+G155+G157+G158</f>
        <v>10898</v>
      </c>
      <c r="H152" s="15">
        <f>H153+H155+H157+H158</f>
        <v>12432.4</v>
      </c>
      <c r="I152" s="15">
        <f>I153+I155+I157+I158</f>
        <v>7783.2000000000007</v>
      </c>
      <c r="J152" s="15">
        <f>J153+J155+J157+J158</f>
        <v>96930</v>
      </c>
      <c r="K152" s="15">
        <f>K153+K155+K157+K158</f>
        <v>26915.1</v>
      </c>
      <c r="L152" s="15">
        <f t="shared" ref="L152:O152" si="110">L153+L155+L157+L158</f>
        <v>26254</v>
      </c>
      <c r="M152" s="15">
        <f t="shared" si="110"/>
        <v>7559.0999999999995</v>
      </c>
      <c r="N152" s="15">
        <f t="shared" si="110"/>
        <v>27152</v>
      </c>
      <c r="O152" s="15">
        <f t="shared" si="110"/>
        <v>26194.1</v>
      </c>
      <c r="P152" s="11"/>
    </row>
    <row r="153" spans="1:16" ht="36" customHeight="1" x14ac:dyDescent="0.3">
      <c r="A153" s="57"/>
      <c r="B153" s="86"/>
      <c r="C153" s="36" t="s">
        <v>126</v>
      </c>
      <c r="D153" s="39">
        <f t="shared" ref="D153:D158" si="111">E153+F153+G153+H153+I153+J153+K153+L153+M153+N153+O153</f>
        <v>27581.199999999997</v>
      </c>
      <c r="E153" s="39">
        <f>E160</f>
        <v>1683.1</v>
      </c>
      <c r="F153" s="39">
        <f t="shared" ref="F153:O153" si="112">F160</f>
        <v>2461.1</v>
      </c>
      <c r="G153" s="39">
        <f t="shared" si="112"/>
        <v>2005.8</v>
      </c>
      <c r="H153" s="39">
        <f t="shared" si="112"/>
        <v>0</v>
      </c>
      <c r="I153" s="39">
        <f t="shared" si="112"/>
        <v>0</v>
      </c>
      <c r="J153" s="39">
        <f t="shared" si="112"/>
        <v>0</v>
      </c>
      <c r="K153" s="39">
        <f t="shared" si="112"/>
        <v>0</v>
      </c>
      <c r="L153" s="39">
        <f t="shared" si="112"/>
        <v>4654.3</v>
      </c>
      <c r="M153" s="39">
        <f t="shared" si="112"/>
        <v>2250.1999999999998</v>
      </c>
      <c r="N153" s="39">
        <f t="shared" si="112"/>
        <v>7352.6</v>
      </c>
      <c r="O153" s="39">
        <f t="shared" si="112"/>
        <v>7174.1</v>
      </c>
      <c r="P153" s="11"/>
    </row>
    <row r="154" spans="1:16" s="10" customFormat="1" ht="36" customHeight="1" x14ac:dyDescent="0.3">
      <c r="A154" s="57"/>
      <c r="B154" s="86"/>
      <c r="C154" s="36" t="s">
        <v>42</v>
      </c>
      <c r="D154" s="39">
        <f>E154+F154+G154+H154+I154+J154+K154+L154+M154+N154+O154</f>
        <v>14.3</v>
      </c>
      <c r="E154" s="39">
        <v>14.3</v>
      </c>
      <c r="F154" s="39">
        <v>0</v>
      </c>
      <c r="G154" s="39">
        <v>0</v>
      </c>
      <c r="H154" s="39">
        <v>0</v>
      </c>
      <c r="I154" s="39">
        <v>0</v>
      </c>
      <c r="J154" s="39">
        <v>0</v>
      </c>
      <c r="K154" s="39">
        <v>0</v>
      </c>
      <c r="L154" s="39">
        <v>0</v>
      </c>
      <c r="M154" s="39">
        <v>0</v>
      </c>
      <c r="N154" s="39">
        <v>0</v>
      </c>
      <c r="O154" s="39">
        <v>0</v>
      </c>
      <c r="P154" s="11"/>
    </row>
    <row r="155" spans="1:16" ht="36" customHeight="1" x14ac:dyDescent="0.3">
      <c r="A155" s="57"/>
      <c r="B155" s="86"/>
      <c r="C155" s="36" t="s">
        <v>128</v>
      </c>
      <c r="D155" s="39">
        <f>E155+F155+G155+H155+I155+J155+K155+L155+M155+N155+O155</f>
        <v>62478.8</v>
      </c>
      <c r="E155" s="39">
        <f t="shared" ref="E155:O155" si="113">E161</f>
        <v>2089.9</v>
      </c>
      <c r="F155" s="39">
        <f t="shared" si="113"/>
        <v>1537.6</v>
      </c>
      <c r="G155" s="39">
        <f t="shared" si="113"/>
        <v>1643</v>
      </c>
      <c r="H155" s="39">
        <f t="shared" si="113"/>
        <v>4826.3999999999996</v>
      </c>
      <c r="I155" s="39">
        <f t="shared" si="113"/>
        <v>4078.1</v>
      </c>
      <c r="J155" s="39">
        <f t="shared" si="113"/>
        <v>31891.8</v>
      </c>
      <c r="K155" s="39">
        <f t="shared" si="113"/>
        <v>8855.1</v>
      </c>
      <c r="L155" s="39">
        <f t="shared" si="113"/>
        <v>3655.5</v>
      </c>
      <c r="M155" s="39">
        <f t="shared" si="113"/>
        <v>493.9</v>
      </c>
      <c r="N155" s="39">
        <f t="shared" si="113"/>
        <v>1614</v>
      </c>
      <c r="O155" s="39">
        <f t="shared" si="113"/>
        <v>1793.5</v>
      </c>
      <c r="P155" s="11"/>
    </row>
    <row r="156" spans="1:16" s="10" customFormat="1" ht="36" customHeight="1" x14ac:dyDescent="0.3">
      <c r="A156" s="57"/>
      <c r="B156" s="86"/>
      <c r="C156" s="36" t="s">
        <v>42</v>
      </c>
      <c r="D156" s="39">
        <f>E156+F156+G156+H156+I156+J156+K156+L156+M156+N156+O156</f>
        <v>180</v>
      </c>
      <c r="E156" s="39">
        <v>180</v>
      </c>
      <c r="F156" s="39">
        <v>0</v>
      </c>
      <c r="G156" s="39">
        <v>0</v>
      </c>
      <c r="H156" s="39">
        <v>0</v>
      </c>
      <c r="I156" s="39">
        <v>0</v>
      </c>
      <c r="J156" s="39">
        <v>0</v>
      </c>
      <c r="K156" s="39">
        <v>0</v>
      </c>
      <c r="L156" s="39">
        <v>0</v>
      </c>
      <c r="M156" s="39">
        <v>0</v>
      </c>
      <c r="N156" s="39">
        <v>0</v>
      </c>
      <c r="O156" s="39">
        <v>0</v>
      </c>
      <c r="P156" s="11"/>
    </row>
    <row r="157" spans="1:16" ht="36" customHeight="1" x14ac:dyDescent="0.3">
      <c r="A157" s="57"/>
      <c r="B157" s="86"/>
      <c r="C157" s="36" t="s">
        <v>4</v>
      </c>
      <c r="D157" s="39">
        <f t="shared" si="111"/>
        <v>11749.3</v>
      </c>
      <c r="E157" s="39">
        <f>E162</f>
        <v>1941.5</v>
      </c>
      <c r="F157" s="39">
        <f t="shared" ref="F157:O157" si="114">F162</f>
        <v>1433.6</v>
      </c>
      <c r="G157" s="39">
        <f t="shared" si="114"/>
        <v>940.1</v>
      </c>
      <c r="H157" s="39">
        <f t="shared" si="114"/>
        <v>496.7</v>
      </c>
      <c r="I157" s="39">
        <f t="shared" si="114"/>
        <v>472</v>
      </c>
      <c r="J157" s="39">
        <f t="shared" si="114"/>
        <v>2030</v>
      </c>
      <c r="K157" s="39">
        <f t="shared" si="114"/>
        <v>565.20000000000005</v>
      </c>
      <c r="L157" s="39">
        <f t="shared" si="114"/>
        <v>530.4</v>
      </c>
      <c r="M157" s="39">
        <f t="shared" si="114"/>
        <v>1234.3</v>
      </c>
      <c r="N157" s="39">
        <f t="shared" si="114"/>
        <v>1533.1</v>
      </c>
      <c r="O157" s="39">
        <f t="shared" si="114"/>
        <v>572.4</v>
      </c>
      <c r="P157" s="11"/>
    </row>
    <row r="158" spans="1:16" ht="36" customHeight="1" x14ac:dyDescent="0.3">
      <c r="A158" s="57"/>
      <c r="B158" s="86"/>
      <c r="C158" s="36" t="s">
        <v>5</v>
      </c>
      <c r="D158" s="39">
        <f t="shared" si="111"/>
        <v>161330.1</v>
      </c>
      <c r="E158" s="39">
        <f>E163</f>
        <v>3824.3</v>
      </c>
      <c r="F158" s="39">
        <f t="shared" ref="F158:O158" si="115">F163</f>
        <v>6050.4</v>
      </c>
      <c r="G158" s="39">
        <f t="shared" si="115"/>
        <v>6309.1</v>
      </c>
      <c r="H158" s="39">
        <f t="shared" si="115"/>
        <v>7109.3</v>
      </c>
      <c r="I158" s="39">
        <f t="shared" si="115"/>
        <v>3233.1</v>
      </c>
      <c r="J158" s="39">
        <f t="shared" si="115"/>
        <v>63008.2</v>
      </c>
      <c r="K158" s="39">
        <f t="shared" si="115"/>
        <v>17494.8</v>
      </c>
      <c r="L158" s="39">
        <f t="shared" si="115"/>
        <v>17413.8</v>
      </c>
      <c r="M158" s="39">
        <f t="shared" si="115"/>
        <v>3580.7</v>
      </c>
      <c r="N158" s="39">
        <f t="shared" si="115"/>
        <v>16652.3</v>
      </c>
      <c r="O158" s="39">
        <f t="shared" si="115"/>
        <v>16654.099999999999</v>
      </c>
      <c r="P158" s="11"/>
    </row>
    <row r="159" spans="1:16" ht="36" customHeight="1" x14ac:dyDescent="0.3">
      <c r="A159" s="57" t="s">
        <v>19</v>
      </c>
      <c r="B159" s="57" t="s">
        <v>49</v>
      </c>
      <c r="C159" s="36" t="s">
        <v>0</v>
      </c>
      <c r="D159" s="39">
        <f>E159+F159+G159+H159+I159+J159+K159+L159+M159+N159+O159</f>
        <v>263139.40000000002</v>
      </c>
      <c r="E159" s="39">
        <f>E160+E161+E162+E163</f>
        <v>9538.7999999999993</v>
      </c>
      <c r="F159" s="39">
        <f>F160+F161+F162+F163</f>
        <v>11482.699999999999</v>
      </c>
      <c r="G159" s="39">
        <f t="shared" ref="G159:J159" si="116">G160+G161+G162+G163</f>
        <v>10898</v>
      </c>
      <c r="H159" s="39">
        <f t="shared" si="116"/>
        <v>12432.4</v>
      </c>
      <c r="I159" s="39">
        <f t="shared" si="116"/>
        <v>7783.2000000000007</v>
      </c>
      <c r="J159" s="39">
        <f t="shared" si="116"/>
        <v>96930</v>
      </c>
      <c r="K159" s="39">
        <f t="shared" ref="K159:O159" si="117">K160+K161+K162+K163</f>
        <v>26915.1</v>
      </c>
      <c r="L159" s="39">
        <f t="shared" si="117"/>
        <v>26254</v>
      </c>
      <c r="M159" s="39">
        <f t="shared" si="117"/>
        <v>7559.0999999999995</v>
      </c>
      <c r="N159" s="39">
        <f>N160+N161+N162+N163</f>
        <v>27152</v>
      </c>
      <c r="O159" s="39">
        <f t="shared" si="117"/>
        <v>26194.1</v>
      </c>
      <c r="P159" s="11"/>
    </row>
    <row r="160" spans="1:16" ht="36" customHeight="1" x14ac:dyDescent="0.3">
      <c r="A160" s="57"/>
      <c r="B160" s="57"/>
      <c r="C160" s="36" t="s">
        <v>2</v>
      </c>
      <c r="D160" s="39">
        <f>E160+F160+G160+H160+I160+J160+K160+L160+M160+N160+O160</f>
        <v>27581.199999999997</v>
      </c>
      <c r="E160" s="39">
        <f t="shared" ref="E160:O162" si="118">E165</f>
        <v>1683.1</v>
      </c>
      <c r="F160" s="39">
        <f t="shared" si="118"/>
        <v>2461.1</v>
      </c>
      <c r="G160" s="39">
        <f t="shared" si="118"/>
        <v>2005.8</v>
      </c>
      <c r="H160" s="39">
        <f t="shared" si="118"/>
        <v>0</v>
      </c>
      <c r="I160" s="39">
        <f t="shared" si="118"/>
        <v>0</v>
      </c>
      <c r="J160" s="39">
        <f t="shared" si="118"/>
        <v>0</v>
      </c>
      <c r="K160" s="39">
        <f t="shared" si="118"/>
        <v>0</v>
      </c>
      <c r="L160" s="39">
        <f t="shared" si="118"/>
        <v>4654.3</v>
      </c>
      <c r="M160" s="39">
        <f t="shared" si="118"/>
        <v>2250.1999999999998</v>
      </c>
      <c r="N160" s="39">
        <f t="shared" si="118"/>
        <v>7352.6</v>
      </c>
      <c r="O160" s="39">
        <f t="shared" si="118"/>
        <v>7174.1</v>
      </c>
      <c r="P160" s="11"/>
    </row>
    <row r="161" spans="1:16" ht="36" customHeight="1" x14ac:dyDescent="0.3">
      <c r="A161" s="57"/>
      <c r="B161" s="57"/>
      <c r="C161" s="36" t="s">
        <v>3</v>
      </c>
      <c r="D161" s="39">
        <f t="shared" ref="D161:D168" si="119">E161+F161+G161+H161+I161+J161+K161+L161+M161+N161+O161</f>
        <v>62478.8</v>
      </c>
      <c r="E161" s="39">
        <f t="shared" si="118"/>
        <v>2089.9</v>
      </c>
      <c r="F161" s="39">
        <f t="shared" si="118"/>
        <v>1537.6</v>
      </c>
      <c r="G161" s="39">
        <f t="shared" si="118"/>
        <v>1643</v>
      </c>
      <c r="H161" s="39">
        <f t="shared" si="118"/>
        <v>4826.3999999999996</v>
      </c>
      <c r="I161" s="39">
        <f t="shared" si="118"/>
        <v>4078.1</v>
      </c>
      <c r="J161" s="39">
        <f t="shared" si="118"/>
        <v>31891.8</v>
      </c>
      <c r="K161" s="39">
        <f t="shared" si="118"/>
        <v>8855.1</v>
      </c>
      <c r="L161" s="39">
        <f t="shared" si="118"/>
        <v>3655.5</v>
      </c>
      <c r="M161" s="39">
        <f t="shared" si="118"/>
        <v>493.9</v>
      </c>
      <c r="N161" s="39">
        <f t="shared" si="118"/>
        <v>1614</v>
      </c>
      <c r="O161" s="39">
        <f t="shared" si="118"/>
        <v>1793.5</v>
      </c>
      <c r="P161" s="11"/>
    </row>
    <row r="162" spans="1:16" ht="36" customHeight="1" x14ac:dyDescent="0.3">
      <c r="A162" s="57"/>
      <c r="B162" s="57"/>
      <c r="C162" s="36" t="s">
        <v>4</v>
      </c>
      <c r="D162" s="39">
        <f t="shared" si="119"/>
        <v>11749.3</v>
      </c>
      <c r="E162" s="39">
        <f t="shared" si="118"/>
        <v>1941.5</v>
      </c>
      <c r="F162" s="39">
        <f t="shared" si="118"/>
        <v>1433.6</v>
      </c>
      <c r="G162" s="39">
        <f t="shared" si="118"/>
        <v>940.1</v>
      </c>
      <c r="H162" s="39">
        <f t="shared" si="118"/>
        <v>496.7</v>
      </c>
      <c r="I162" s="39">
        <f t="shared" si="118"/>
        <v>472</v>
      </c>
      <c r="J162" s="39">
        <f t="shared" si="118"/>
        <v>2030</v>
      </c>
      <c r="K162" s="39">
        <f t="shared" si="118"/>
        <v>565.20000000000005</v>
      </c>
      <c r="L162" s="39">
        <f t="shared" si="118"/>
        <v>530.4</v>
      </c>
      <c r="M162" s="39">
        <f>M167</f>
        <v>1234.3</v>
      </c>
      <c r="N162" s="39">
        <f>N167</f>
        <v>1533.1</v>
      </c>
      <c r="O162" s="39">
        <f>O167</f>
        <v>572.4</v>
      </c>
      <c r="P162" s="11"/>
    </row>
    <row r="163" spans="1:16" ht="36" customHeight="1" x14ac:dyDescent="0.3">
      <c r="A163" s="57"/>
      <c r="B163" s="57"/>
      <c r="C163" s="36" t="s">
        <v>5</v>
      </c>
      <c r="D163" s="39">
        <f t="shared" si="119"/>
        <v>161330.1</v>
      </c>
      <c r="E163" s="39">
        <f>E168</f>
        <v>3824.3</v>
      </c>
      <c r="F163" s="39">
        <f t="shared" ref="F163:O163" si="120">F168</f>
        <v>6050.4</v>
      </c>
      <c r="G163" s="39">
        <f t="shared" si="120"/>
        <v>6309.1</v>
      </c>
      <c r="H163" s="39">
        <f t="shared" si="120"/>
        <v>7109.3</v>
      </c>
      <c r="I163" s="39">
        <f t="shared" si="120"/>
        <v>3233.1</v>
      </c>
      <c r="J163" s="39">
        <f t="shared" si="120"/>
        <v>63008.2</v>
      </c>
      <c r="K163" s="39">
        <f t="shared" si="120"/>
        <v>17494.8</v>
      </c>
      <c r="L163" s="39">
        <f t="shared" si="120"/>
        <v>17413.8</v>
      </c>
      <c r="M163" s="39">
        <f t="shared" si="120"/>
        <v>3580.7</v>
      </c>
      <c r="N163" s="39">
        <f t="shared" si="120"/>
        <v>16652.3</v>
      </c>
      <c r="O163" s="39">
        <f t="shared" si="120"/>
        <v>16654.099999999999</v>
      </c>
      <c r="P163" s="11"/>
    </row>
    <row r="164" spans="1:16" ht="36" customHeight="1" x14ac:dyDescent="0.3">
      <c r="A164" s="57" t="s">
        <v>31</v>
      </c>
      <c r="B164" s="57" t="s">
        <v>52</v>
      </c>
      <c r="C164" s="36" t="s">
        <v>0</v>
      </c>
      <c r="D164" s="39">
        <f t="shared" si="119"/>
        <v>263139.40000000002</v>
      </c>
      <c r="E164" s="39">
        <f>E165+E166+E167+E168</f>
        <v>9538.7999999999993</v>
      </c>
      <c r="F164" s="39">
        <f t="shared" ref="F164:O164" si="121">F165+F166+F167+F168</f>
        <v>11482.699999999999</v>
      </c>
      <c r="G164" s="39">
        <f t="shared" si="121"/>
        <v>10898</v>
      </c>
      <c r="H164" s="39">
        <f t="shared" si="121"/>
        <v>12432.4</v>
      </c>
      <c r="I164" s="39">
        <f t="shared" si="121"/>
        <v>7783.2000000000007</v>
      </c>
      <c r="J164" s="39">
        <f t="shared" si="121"/>
        <v>96930</v>
      </c>
      <c r="K164" s="39">
        <f t="shared" si="121"/>
        <v>26915.1</v>
      </c>
      <c r="L164" s="39">
        <f t="shared" si="121"/>
        <v>26254</v>
      </c>
      <c r="M164" s="39">
        <f t="shared" si="121"/>
        <v>7559.0999999999995</v>
      </c>
      <c r="N164" s="39">
        <f t="shared" si="121"/>
        <v>27152</v>
      </c>
      <c r="O164" s="39">
        <f t="shared" si="121"/>
        <v>26194.1</v>
      </c>
      <c r="P164" s="11"/>
    </row>
    <row r="165" spans="1:16" ht="36" customHeight="1" x14ac:dyDescent="0.3">
      <c r="A165" s="57"/>
      <c r="B165" s="57"/>
      <c r="C165" s="36" t="s">
        <v>2</v>
      </c>
      <c r="D165" s="39">
        <f t="shared" si="119"/>
        <v>27581.199999999997</v>
      </c>
      <c r="E165" s="39">
        <v>1683.1</v>
      </c>
      <c r="F165" s="39">
        <v>2461.1</v>
      </c>
      <c r="G165" s="39">
        <v>2005.8</v>
      </c>
      <c r="H165" s="39">
        <v>0</v>
      </c>
      <c r="I165" s="39">
        <v>0</v>
      </c>
      <c r="J165" s="39">
        <v>0</v>
      </c>
      <c r="K165" s="39">
        <v>0</v>
      </c>
      <c r="L165" s="39">
        <v>4654.3</v>
      </c>
      <c r="M165" s="91">
        <v>2250.1999999999998</v>
      </c>
      <c r="N165" s="39">
        <v>7352.6</v>
      </c>
      <c r="O165" s="39">
        <v>7174.1</v>
      </c>
      <c r="P165" s="11"/>
    </row>
    <row r="166" spans="1:16" ht="36" customHeight="1" x14ac:dyDescent="0.3">
      <c r="A166" s="57"/>
      <c r="B166" s="57"/>
      <c r="C166" s="36" t="s">
        <v>3</v>
      </c>
      <c r="D166" s="39">
        <f t="shared" si="119"/>
        <v>62478.8</v>
      </c>
      <c r="E166" s="39">
        <v>2089.9</v>
      </c>
      <c r="F166" s="39">
        <v>1537.6</v>
      </c>
      <c r="G166" s="39">
        <v>1643</v>
      </c>
      <c r="H166" s="39">
        <v>4826.3999999999996</v>
      </c>
      <c r="I166" s="39">
        <v>4078.1</v>
      </c>
      <c r="J166" s="39">
        <v>31891.8</v>
      </c>
      <c r="K166" s="39">
        <v>8855.1</v>
      </c>
      <c r="L166" s="39">
        <v>3655.5</v>
      </c>
      <c r="M166" s="91">
        <v>493.9</v>
      </c>
      <c r="N166" s="39">
        <v>1614</v>
      </c>
      <c r="O166" s="39">
        <v>1793.5</v>
      </c>
      <c r="P166" s="11"/>
    </row>
    <row r="167" spans="1:16" ht="36" customHeight="1" x14ac:dyDescent="0.3">
      <c r="A167" s="57"/>
      <c r="B167" s="57"/>
      <c r="C167" s="36" t="s">
        <v>4</v>
      </c>
      <c r="D167" s="39">
        <f t="shared" si="119"/>
        <v>11749.3</v>
      </c>
      <c r="E167" s="39">
        <v>1941.5</v>
      </c>
      <c r="F167" s="39">
        <v>1433.6</v>
      </c>
      <c r="G167" s="39">
        <v>940.1</v>
      </c>
      <c r="H167" s="39">
        <v>496.7</v>
      </c>
      <c r="I167" s="39">
        <v>472</v>
      </c>
      <c r="J167" s="39">
        <v>2030</v>
      </c>
      <c r="K167" s="39">
        <v>565.20000000000005</v>
      </c>
      <c r="L167" s="39">
        <v>530.4</v>
      </c>
      <c r="M167" s="91">
        <v>1234.3</v>
      </c>
      <c r="N167" s="39">
        <v>1533.1</v>
      </c>
      <c r="O167" s="39">
        <v>572.4</v>
      </c>
      <c r="P167" s="11"/>
    </row>
    <row r="168" spans="1:16" ht="36" customHeight="1" x14ac:dyDescent="0.3">
      <c r="A168" s="57"/>
      <c r="B168" s="57"/>
      <c r="C168" s="36" t="s">
        <v>5</v>
      </c>
      <c r="D168" s="39">
        <f t="shared" si="119"/>
        <v>161330.1</v>
      </c>
      <c r="E168" s="39">
        <v>3824.3</v>
      </c>
      <c r="F168" s="39">
        <v>6050.4</v>
      </c>
      <c r="G168" s="39">
        <v>6309.1</v>
      </c>
      <c r="H168" s="39">
        <v>7109.3</v>
      </c>
      <c r="I168" s="39">
        <v>3233.1</v>
      </c>
      <c r="J168" s="39">
        <v>63008.2</v>
      </c>
      <c r="K168" s="39">
        <v>17494.8</v>
      </c>
      <c r="L168" s="39">
        <v>17413.8</v>
      </c>
      <c r="M168" s="91">
        <v>3580.7</v>
      </c>
      <c r="N168" s="39">
        <v>16652.3</v>
      </c>
      <c r="O168" s="39">
        <v>16654.099999999999</v>
      </c>
      <c r="P168" s="11"/>
    </row>
    <row r="169" spans="1:16" s="10" customFormat="1" ht="36" customHeight="1" x14ac:dyDescent="0.3">
      <c r="A169" s="56" t="s">
        <v>15</v>
      </c>
      <c r="B169" s="56" t="s">
        <v>74</v>
      </c>
      <c r="C169" s="35" t="s">
        <v>0</v>
      </c>
      <c r="D169" s="15">
        <f>E169+F169+G169+H169+I169+J169+K169+L169+M169+N169+O169</f>
        <v>535305.4</v>
      </c>
      <c r="E169" s="15">
        <f>E170+E171+E172+E173</f>
        <v>19035.5</v>
      </c>
      <c r="F169" s="15">
        <f t="shared" ref="F169:O169" si="122">F170+F171+F172+F173</f>
        <v>19662.599999999999</v>
      </c>
      <c r="G169" s="15">
        <f t="shared" si="122"/>
        <v>21884.1</v>
      </c>
      <c r="H169" s="15">
        <f t="shared" si="122"/>
        <v>25547.8</v>
      </c>
      <c r="I169" s="15">
        <f t="shared" si="122"/>
        <v>25653.600000000002</v>
      </c>
      <c r="J169" s="15">
        <f t="shared" si="122"/>
        <v>31434</v>
      </c>
      <c r="K169" s="15">
        <f t="shared" si="122"/>
        <v>36891.599999999999</v>
      </c>
      <c r="L169" s="15">
        <f t="shared" si="122"/>
        <v>82942.5</v>
      </c>
      <c r="M169" s="90">
        <f t="shared" si="122"/>
        <v>90215.6</v>
      </c>
      <c r="N169" s="15">
        <f t="shared" si="122"/>
        <v>89257.400000000009</v>
      </c>
      <c r="O169" s="15">
        <f t="shared" si="122"/>
        <v>92780.7</v>
      </c>
      <c r="P169" s="11"/>
    </row>
    <row r="170" spans="1:16" s="10" customFormat="1" ht="36" customHeight="1" x14ac:dyDescent="0.3">
      <c r="A170" s="56"/>
      <c r="B170" s="56"/>
      <c r="C170" s="36" t="s">
        <v>2</v>
      </c>
      <c r="D170" s="39">
        <f t="shared" ref="D170:D172" si="123">E170+F170+G170+H170+I170+J170+K170+L170+M170+N170+O170</f>
        <v>0</v>
      </c>
      <c r="E170" s="39">
        <f t="shared" ref="E170:O172" si="124">E175+E195</f>
        <v>0</v>
      </c>
      <c r="F170" s="39">
        <f t="shared" si="124"/>
        <v>0</v>
      </c>
      <c r="G170" s="39">
        <f t="shared" si="124"/>
        <v>0</v>
      </c>
      <c r="H170" s="39">
        <f t="shared" si="124"/>
        <v>0</v>
      </c>
      <c r="I170" s="39">
        <f t="shared" si="124"/>
        <v>0</v>
      </c>
      <c r="J170" s="39">
        <f t="shared" si="124"/>
        <v>0</v>
      </c>
      <c r="K170" s="39">
        <f t="shared" si="124"/>
        <v>0</v>
      </c>
      <c r="L170" s="39">
        <f t="shared" si="124"/>
        <v>0</v>
      </c>
      <c r="M170" s="89">
        <f t="shared" si="124"/>
        <v>0</v>
      </c>
      <c r="N170" s="39">
        <f t="shared" si="124"/>
        <v>0</v>
      </c>
      <c r="O170" s="39">
        <f t="shared" si="124"/>
        <v>0</v>
      </c>
      <c r="P170" s="11"/>
    </row>
    <row r="171" spans="1:16" s="10" customFormat="1" ht="36" customHeight="1" x14ac:dyDescent="0.3">
      <c r="A171" s="56"/>
      <c r="B171" s="56"/>
      <c r="C171" s="36" t="s">
        <v>3</v>
      </c>
      <c r="D171" s="39">
        <f t="shared" si="123"/>
        <v>14.900000000000002</v>
      </c>
      <c r="E171" s="39">
        <f t="shared" si="124"/>
        <v>0</v>
      </c>
      <c r="F171" s="39">
        <f t="shared" si="124"/>
        <v>0</v>
      </c>
      <c r="G171" s="39">
        <f t="shared" si="124"/>
        <v>0</v>
      </c>
      <c r="H171" s="39">
        <f t="shared" si="124"/>
        <v>0</v>
      </c>
      <c r="I171" s="39">
        <f t="shared" si="124"/>
        <v>2.2000000000000002</v>
      </c>
      <c r="J171" s="39">
        <f t="shared" si="124"/>
        <v>2.6</v>
      </c>
      <c r="K171" s="39">
        <f t="shared" si="124"/>
        <v>2.6</v>
      </c>
      <c r="L171" s="39">
        <f t="shared" si="124"/>
        <v>2.1</v>
      </c>
      <c r="M171" s="89">
        <f t="shared" si="124"/>
        <v>1.8</v>
      </c>
      <c r="N171" s="39">
        <f t="shared" si="124"/>
        <v>1.8</v>
      </c>
      <c r="O171" s="39">
        <f t="shared" si="124"/>
        <v>1.8</v>
      </c>
      <c r="P171" s="11"/>
    </row>
    <row r="172" spans="1:16" s="10" customFormat="1" ht="36" customHeight="1" x14ac:dyDescent="0.3">
      <c r="A172" s="56"/>
      <c r="B172" s="56"/>
      <c r="C172" s="36" t="s">
        <v>4</v>
      </c>
      <c r="D172" s="39">
        <f t="shared" si="123"/>
        <v>535290.5</v>
      </c>
      <c r="E172" s="39">
        <f t="shared" si="124"/>
        <v>19035.5</v>
      </c>
      <c r="F172" s="39">
        <f t="shared" si="124"/>
        <v>19662.599999999999</v>
      </c>
      <c r="G172" s="39">
        <f t="shared" si="124"/>
        <v>21884.1</v>
      </c>
      <c r="H172" s="39">
        <f t="shared" si="124"/>
        <v>25547.8</v>
      </c>
      <c r="I172" s="39">
        <f t="shared" si="124"/>
        <v>25651.4</v>
      </c>
      <c r="J172" s="39">
        <f t="shared" si="124"/>
        <v>31431.4</v>
      </c>
      <c r="K172" s="39">
        <f t="shared" si="124"/>
        <v>36889</v>
      </c>
      <c r="L172" s="39">
        <f t="shared" si="124"/>
        <v>82940.399999999994</v>
      </c>
      <c r="M172" s="89">
        <f t="shared" si="124"/>
        <v>90213.8</v>
      </c>
      <c r="N172" s="39">
        <f t="shared" si="124"/>
        <v>89255.6</v>
      </c>
      <c r="O172" s="39">
        <f t="shared" si="124"/>
        <v>92778.9</v>
      </c>
      <c r="P172" s="11"/>
    </row>
    <row r="173" spans="1:16" s="10" customFormat="1" ht="36" customHeight="1" x14ac:dyDescent="0.3">
      <c r="A173" s="56"/>
      <c r="B173" s="56"/>
      <c r="C173" s="36" t="s">
        <v>5</v>
      </c>
      <c r="D173" s="39">
        <f>E173+F173+G173+H173+I173+J173+K173+L173+M173+N173+O173</f>
        <v>0</v>
      </c>
      <c r="E173" s="39">
        <f>E178+E198</f>
        <v>0</v>
      </c>
      <c r="F173" s="39">
        <f t="shared" ref="F173:O173" si="125">F178+F198</f>
        <v>0</v>
      </c>
      <c r="G173" s="39">
        <f t="shared" si="125"/>
        <v>0</v>
      </c>
      <c r="H173" s="39">
        <f t="shared" si="125"/>
        <v>0</v>
      </c>
      <c r="I173" s="39">
        <f t="shared" si="125"/>
        <v>0</v>
      </c>
      <c r="J173" s="39">
        <f t="shared" si="125"/>
        <v>0</v>
      </c>
      <c r="K173" s="39">
        <f t="shared" si="125"/>
        <v>0</v>
      </c>
      <c r="L173" s="39">
        <f t="shared" si="125"/>
        <v>0</v>
      </c>
      <c r="M173" s="89">
        <f t="shared" si="125"/>
        <v>0</v>
      </c>
      <c r="N173" s="39">
        <f t="shared" si="125"/>
        <v>0</v>
      </c>
      <c r="O173" s="39">
        <f t="shared" si="125"/>
        <v>0</v>
      </c>
      <c r="P173" s="11"/>
    </row>
    <row r="174" spans="1:16" s="10" customFormat="1" ht="36" customHeight="1" x14ac:dyDescent="0.3">
      <c r="A174" s="57" t="s">
        <v>25</v>
      </c>
      <c r="B174" s="57" t="s">
        <v>24</v>
      </c>
      <c r="C174" s="36" t="s">
        <v>0</v>
      </c>
      <c r="D174" s="39">
        <f>E174+F174+G174+H174+I174+J174+K174+L174+M174+N174+O174</f>
        <v>321625.2</v>
      </c>
      <c r="E174" s="39">
        <f>E175+E176+E177+E178</f>
        <v>19035.5</v>
      </c>
      <c r="F174" s="39">
        <f t="shared" ref="F174:O174" si="126">F175+F176+F177+F178</f>
        <v>19662.599999999999</v>
      </c>
      <c r="G174" s="39">
        <f t="shared" si="126"/>
        <v>21884.1</v>
      </c>
      <c r="H174" s="39">
        <f t="shared" si="126"/>
        <v>25547.8</v>
      </c>
      <c r="I174" s="39">
        <f t="shared" si="126"/>
        <v>25653.600000000002</v>
      </c>
      <c r="J174" s="39">
        <f t="shared" si="126"/>
        <v>31434</v>
      </c>
      <c r="K174" s="39">
        <f t="shared" si="126"/>
        <v>36891.599999999999</v>
      </c>
      <c r="L174" s="39">
        <f t="shared" si="126"/>
        <v>32800.299999999996</v>
      </c>
      <c r="M174" s="89">
        <f t="shared" si="126"/>
        <v>37649.800000000003</v>
      </c>
      <c r="N174" s="39">
        <f t="shared" si="126"/>
        <v>35032.600000000006</v>
      </c>
      <c r="O174" s="39">
        <f t="shared" si="126"/>
        <v>36033.300000000003</v>
      </c>
      <c r="P174" s="11"/>
    </row>
    <row r="175" spans="1:16" s="10" customFormat="1" ht="36" customHeight="1" x14ac:dyDescent="0.3">
      <c r="A175" s="57"/>
      <c r="B175" s="57"/>
      <c r="C175" s="36" t="s">
        <v>2</v>
      </c>
      <c r="D175" s="39">
        <f t="shared" ref="D175:D177" si="127">E175+F175+G175+H175+I175+J175+K175+L175+M175+N175+O175</f>
        <v>0</v>
      </c>
      <c r="E175" s="39">
        <f t="shared" ref="E175:O177" si="128">E185+E180+E190</f>
        <v>0</v>
      </c>
      <c r="F175" s="39">
        <f t="shared" si="128"/>
        <v>0</v>
      </c>
      <c r="G175" s="39">
        <f t="shared" si="128"/>
        <v>0</v>
      </c>
      <c r="H175" s="39">
        <f t="shared" si="128"/>
        <v>0</v>
      </c>
      <c r="I175" s="39">
        <f t="shared" si="128"/>
        <v>0</v>
      </c>
      <c r="J175" s="39">
        <f t="shared" si="128"/>
        <v>0</v>
      </c>
      <c r="K175" s="39">
        <f t="shared" si="128"/>
        <v>0</v>
      </c>
      <c r="L175" s="39">
        <f t="shared" si="128"/>
        <v>0</v>
      </c>
      <c r="M175" s="89">
        <f t="shared" si="128"/>
        <v>0</v>
      </c>
      <c r="N175" s="39">
        <f t="shared" si="128"/>
        <v>0</v>
      </c>
      <c r="O175" s="39">
        <f t="shared" si="128"/>
        <v>0</v>
      </c>
      <c r="P175" s="11"/>
    </row>
    <row r="176" spans="1:16" s="10" customFormat="1" ht="36" customHeight="1" x14ac:dyDescent="0.3">
      <c r="A176" s="57"/>
      <c r="B176" s="57"/>
      <c r="C176" s="36" t="s">
        <v>3</v>
      </c>
      <c r="D176" s="39">
        <f t="shared" si="127"/>
        <v>14.900000000000002</v>
      </c>
      <c r="E176" s="39">
        <f t="shared" si="128"/>
        <v>0</v>
      </c>
      <c r="F176" s="39">
        <f t="shared" si="128"/>
        <v>0</v>
      </c>
      <c r="G176" s="39">
        <f t="shared" si="128"/>
        <v>0</v>
      </c>
      <c r="H176" s="39">
        <f t="shared" si="128"/>
        <v>0</v>
      </c>
      <c r="I176" s="39">
        <f t="shared" si="128"/>
        <v>2.2000000000000002</v>
      </c>
      <c r="J176" s="39">
        <f t="shared" si="128"/>
        <v>2.6</v>
      </c>
      <c r="K176" s="39">
        <f t="shared" si="128"/>
        <v>2.6</v>
      </c>
      <c r="L176" s="39">
        <f t="shared" si="128"/>
        <v>2.1</v>
      </c>
      <c r="M176" s="89">
        <f t="shared" si="128"/>
        <v>1.8</v>
      </c>
      <c r="N176" s="39">
        <f t="shared" si="128"/>
        <v>1.8</v>
      </c>
      <c r="O176" s="39">
        <f t="shared" si="128"/>
        <v>1.8</v>
      </c>
      <c r="P176" s="11"/>
    </row>
    <row r="177" spans="1:16" s="10" customFormat="1" ht="36" customHeight="1" x14ac:dyDescent="0.3">
      <c r="A177" s="57"/>
      <c r="B177" s="57"/>
      <c r="C177" s="36" t="s">
        <v>4</v>
      </c>
      <c r="D177" s="39">
        <f t="shared" si="127"/>
        <v>321610.3</v>
      </c>
      <c r="E177" s="39">
        <f t="shared" si="128"/>
        <v>19035.5</v>
      </c>
      <c r="F177" s="39">
        <f t="shared" si="128"/>
        <v>19662.599999999999</v>
      </c>
      <c r="G177" s="39">
        <f t="shared" si="128"/>
        <v>21884.1</v>
      </c>
      <c r="H177" s="39">
        <f t="shared" si="128"/>
        <v>25547.8</v>
      </c>
      <c r="I177" s="39">
        <f t="shared" si="128"/>
        <v>25651.4</v>
      </c>
      <c r="J177" s="39">
        <f t="shared" si="128"/>
        <v>31431.4</v>
      </c>
      <c r="K177" s="39">
        <f t="shared" si="128"/>
        <v>36889</v>
      </c>
      <c r="L177" s="39">
        <f t="shared" si="128"/>
        <v>32798.199999999997</v>
      </c>
      <c r="M177" s="89">
        <f t="shared" si="128"/>
        <v>37648</v>
      </c>
      <c r="N177" s="39">
        <f t="shared" si="128"/>
        <v>35030.800000000003</v>
      </c>
      <c r="O177" s="39">
        <f t="shared" si="128"/>
        <v>36031.5</v>
      </c>
      <c r="P177" s="11"/>
    </row>
    <row r="178" spans="1:16" s="10" customFormat="1" ht="36" customHeight="1" x14ac:dyDescent="0.3">
      <c r="A178" s="57"/>
      <c r="B178" s="57"/>
      <c r="C178" s="36" t="s">
        <v>5</v>
      </c>
      <c r="D178" s="39">
        <f>E178+F178+G178+H178+I178+J178+K178+L178+M178+N178+O178</f>
        <v>0</v>
      </c>
      <c r="E178" s="39">
        <f>E188+E183+E193</f>
        <v>0</v>
      </c>
      <c r="F178" s="39">
        <f t="shared" ref="F178:O178" si="129">F188+F183+F193</f>
        <v>0</v>
      </c>
      <c r="G178" s="39">
        <f t="shared" si="129"/>
        <v>0</v>
      </c>
      <c r="H178" s="39">
        <f t="shared" si="129"/>
        <v>0</v>
      </c>
      <c r="I178" s="39">
        <f t="shared" si="129"/>
        <v>0</v>
      </c>
      <c r="J178" s="39">
        <f t="shared" si="129"/>
        <v>0</v>
      </c>
      <c r="K178" s="39">
        <f t="shared" si="129"/>
        <v>0</v>
      </c>
      <c r="L178" s="39">
        <f t="shared" si="129"/>
        <v>0</v>
      </c>
      <c r="M178" s="89">
        <f t="shared" si="129"/>
        <v>0</v>
      </c>
      <c r="N178" s="39">
        <f t="shared" si="129"/>
        <v>0</v>
      </c>
      <c r="O178" s="39">
        <f t="shared" si="129"/>
        <v>0</v>
      </c>
      <c r="P178" s="11"/>
    </row>
    <row r="179" spans="1:16" s="10" customFormat="1" ht="36" customHeight="1" x14ac:dyDescent="0.3">
      <c r="A179" s="57" t="s">
        <v>32</v>
      </c>
      <c r="B179" s="57" t="s">
        <v>47</v>
      </c>
      <c r="C179" s="36" t="s">
        <v>0</v>
      </c>
      <c r="D179" s="39">
        <f>E179+F179+G179+H179+I179+J179+K179+L179+M179+N179+O179</f>
        <v>292650.40000000002</v>
      </c>
      <c r="E179" s="39">
        <f t="shared" ref="E179:J179" si="130">E180+E181+E182+E183</f>
        <v>18135.900000000001</v>
      </c>
      <c r="F179" s="39">
        <f t="shared" si="130"/>
        <v>17858.599999999999</v>
      </c>
      <c r="G179" s="39">
        <f>G180+G181+G182+G183</f>
        <v>20239.099999999999</v>
      </c>
      <c r="H179" s="39">
        <f t="shared" si="130"/>
        <v>21996.2</v>
      </c>
      <c r="I179" s="39">
        <f t="shared" si="130"/>
        <v>22839.200000000001</v>
      </c>
      <c r="J179" s="39">
        <f t="shared" si="130"/>
        <v>27493.5</v>
      </c>
      <c r="K179" s="39">
        <f t="shared" ref="K179:O179" si="131">K180+K181+K182+K183</f>
        <v>29294</v>
      </c>
      <c r="L179" s="39">
        <f t="shared" si="131"/>
        <v>31053.599999999999</v>
      </c>
      <c r="M179" s="89">
        <f t="shared" si="131"/>
        <v>34727.599999999999</v>
      </c>
      <c r="N179" s="39">
        <f t="shared" si="131"/>
        <v>34006</v>
      </c>
      <c r="O179" s="39">
        <f t="shared" si="131"/>
        <v>35006.699999999997</v>
      </c>
      <c r="P179" s="11"/>
    </row>
    <row r="180" spans="1:16" s="10" customFormat="1" ht="36" customHeight="1" x14ac:dyDescent="0.3">
      <c r="A180" s="57"/>
      <c r="B180" s="57"/>
      <c r="C180" s="36" t="s">
        <v>2</v>
      </c>
      <c r="D180" s="39">
        <f t="shared" ref="D180:D184" si="132">E180+F180+G180+H180+I180+J180+K180+L180+M180+N180+O180</f>
        <v>0</v>
      </c>
      <c r="E180" s="39">
        <v>0</v>
      </c>
      <c r="F180" s="39">
        <v>0</v>
      </c>
      <c r="G180" s="39">
        <v>0</v>
      </c>
      <c r="H180" s="39">
        <v>0</v>
      </c>
      <c r="I180" s="39">
        <v>0</v>
      </c>
      <c r="J180" s="39">
        <v>0</v>
      </c>
      <c r="K180" s="39">
        <v>0</v>
      </c>
      <c r="L180" s="39">
        <v>0</v>
      </c>
      <c r="M180" s="89">
        <v>0</v>
      </c>
      <c r="N180" s="39">
        <v>0</v>
      </c>
      <c r="O180" s="39">
        <v>0</v>
      </c>
      <c r="P180" s="11"/>
    </row>
    <row r="181" spans="1:16" s="10" customFormat="1" ht="36" customHeight="1" x14ac:dyDescent="0.3">
      <c r="A181" s="57"/>
      <c r="B181" s="57"/>
      <c r="C181" s="36" t="s">
        <v>3</v>
      </c>
      <c r="D181" s="39">
        <f t="shared" si="132"/>
        <v>0</v>
      </c>
      <c r="E181" s="39">
        <v>0</v>
      </c>
      <c r="F181" s="39">
        <v>0</v>
      </c>
      <c r="G181" s="39">
        <v>0</v>
      </c>
      <c r="H181" s="39">
        <v>0</v>
      </c>
      <c r="I181" s="39">
        <v>0</v>
      </c>
      <c r="J181" s="39">
        <v>0</v>
      </c>
      <c r="K181" s="39">
        <v>0</v>
      </c>
      <c r="L181" s="39">
        <v>0</v>
      </c>
      <c r="M181" s="89">
        <v>0</v>
      </c>
      <c r="N181" s="39">
        <v>0</v>
      </c>
      <c r="O181" s="39">
        <v>0</v>
      </c>
      <c r="P181" s="11"/>
    </row>
    <row r="182" spans="1:16" s="10" customFormat="1" ht="36" customHeight="1" x14ac:dyDescent="0.3">
      <c r="A182" s="57"/>
      <c r="B182" s="57"/>
      <c r="C182" s="36" t="s">
        <v>4</v>
      </c>
      <c r="D182" s="39">
        <f t="shared" si="132"/>
        <v>292650.40000000002</v>
      </c>
      <c r="E182" s="39">
        <v>18135.900000000001</v>
      </c>
      <c r="F182" s="39">
        <v>17858.599999999999</v>
      </c>
      <c r="G182" s="39">
        <v>20239.099999999999</v>
      </c>
      <c r="H182" s="39">
        <v>21996.2</v>
      </c>
      <c r="I182" s="39">
        <v>22839.200000000001</v>
      </c>
      <c r="J182" s="39">
        <v>27493.5</v>
      </c>
      <c r="K182" s="39">
        <v>29294</v>
      </c>
      <c r="L182" s="39">
        <v>31053.599999999999</v>
      </c>
      <c r="M182" s="91">
        <v>34727.599999999999</v>
      </c>
      <c r="N182" s="39">
        <v>34006</v>
      </c>
      <c r="O182" s="39">
        <v>35006.699999999997</v>
      </c>
      <c r="P182" s="11"/>
    </row>
    <row r="183" spans="1:16" s="10" customFormat="1" ht="36" customHeight="1" x14ac:dyDescent="0.3">
      <c r="A183" s="57"/>
      <c r="B183" s="57"/>
      <c r="C183" s="36" t="s">
        <v>5</v>
      </c>
      <c r="D183" s="39">
        <f t="shared" si="132"/>
        <v>0</v>
      </c>
      <c r="E183" s="39">
        <v>0</v>
      </c>
      <c r="F183" s="39">
        <v>0</v>
      </c>
      <c r="G183" s="39">
        <v>0</v>
      </c>
      <c r="H183" s="39">
        <v>0</v>
      </c>
      <c r="I183" s="39">
        <v>0</v>
      </c>
      <c r="J183" s="39">
        <v>0</v>
      </c>
      <c r="K183" s="39">
        <v>0</v>
      </c>
      <c r="L183" s="39">
        <v>0</v>
      </c>
      <c r="M183" s="89">
        <v>0</v>
      </c>
      <c r="N183" s="39">
        <v>0</v>
      </c>
      <c r="O183" s="39">
        <v>0</v>
      </c>
      <c r="P183" s="11"/>
    </row>
    <row r="184" spans="1:16" ht="36" customHeight="1" x14ac:dyDescent="0.3">
      <c r="A184" s="57" t="s">
        <v>68</v>
      </c>
      <c r="B184" s="57" t="s">
        <v>33</v>
      </c>
      <c r="C184" s="36" t="s">
        <v>0</v>
      </c>
      <c r="D184" s="39">
        <f t="shared" si="132"/>
        <v>28959.9</v>
      </c>
      <c r="E184" s="39">
        <f t="shared" ref="E184:J184" si="133">E185+E186+E187+E188</f>
        <v>899.6</v>
      </c>
      <c r="F184" s="39">
        <f t="shared" si="133"/>
        <v>1804</v>
      </c>
      <c r="G184" s="39">
        <f t="shared" si="133"/>
        <v>1645</v>
      </c>
      <c r="H184" s="39">
        <f t="shared" si="133"/>
        <v>3551.6</v>
      </c>
      <c r="I184" s="39">
        <f t="shared" si="133"/>
        <v>2812.2</v>
      </c>
      <c r="J184" s="39">
        <f t="shared" si="133"/>
        <v>3937.9</v>
      </c>
      <c r="K184" s="39">
        <f t="shared" ref="K184:O184" si="134">K185+K186+K187+K188</f>
        <v>7595</v>
      </c>
      <c r="L184" s="39">
        <f t="shared" si="134"/>
        <v>1744.6</v>
      </c>
      <c r="M184" s="89">
        <f t="shared" si="134"/>
        <v>2920.4</v>
      </c>
      <c r="N184" s="39">
        <f t="shared" si="134"/>
        <v>1024.8</v>
      </c>
      <c r="O184" s="39">
        <f t="shared" si="134"/>
        <v>1024.8</v>
      </c>
      <c r="P184" s="11"/>
    </row>
    <row r="185" spans="1:16" ht="36" customHeight="1" x14ac:dyDescent="0.3">
      <c r="A185" s="57"/>
      <c r="B185" s="57"/>
      <c r="C185" s="36" t="s">
        <v>2</v>
      </c>
      <c r="D185" s="39">
        <f>E185+F185+G185+H185+I185+J185+K185+L185+M185+N185+O185</f>
        <v>0</v>
      </c>
      <c r="E185" s="39">
        <v>0</v>
      </c>
      <c r="F185" s="39">
        <v>0</v>
      </c>
      <c r="G185" s="39">
        <v>0</v>
      </c>
      <c r="H185" s="39">
        <v>0</v>
      </c>
      <c r="I185" s="39">
        <v>0</v>
      </c>
      <c r="J185" s="39">
        <v>0</v>
      </c>
      <c r="K185" s="39">
        <v>0</v>
      </c>
      <c r="L185" s="39">
        <v>0</v>
      </c>
      <c r="M185" s="89">
        <v>0</v>
      </c>
      <c r="N185" s="39">
        <v>0</v>
      </c>
      <c r="O185" s="39">
        <v>0</v>
      </c>
      <c r="P185" s="11"/>
    </row>
    <row r="186" spans="1:16" ht="36" customHeight="1" x14ac:dyDescent="0.3">
      <c r="A186" s="57"/>
      <c r="B186" s="57"/>
      <c r="C186" s="36" t="s">
        <v>3</v>
      </c>
      <c r="D186" s="39">
        <f t="shared" ref="D186:D188" si="135">E186+F186+G186+H186+I186+J186+K186+L186+M186+N186+O186</f>
        <v>0</v>
      </c>
      <c r="E186" s="39">
        <v>0</v>
      </c>
      <c r="F186" s="39">
        <v>0</v>
      </c>
      <c r="G186" s="39">
        <v>0</v>
      </c>
      <c r="H186" s="39">
        <v>0</v>
      </c>
      <c r="I186" s="39">
        <v>0</v>
      </c>
      <c r="J186" s="39">
        <v>0</v>
      </c>
      <c r="K186" s="39">
        <v>0</v>
      </c>
      <c r="L186" s="39">
        <v>0</v>
      </c>
      <c r="M186" s="89">
        <v>0</v>
      </c>
      <c r="N186" s="39">
        <v>0</v>
      </c>
      <c r="O186" s="39">
        <v>0</v>
      </c>
      <c r="P186" s="11"/>
    </row>
    <row r="187" spans="1:16" ht="36" customHeight="1" x14ac:dyDescent="0.3">
      <c r="A187" s="57"/>
      <c r="B187" s="57"/>
      <c r="C187" s="36" t="s">
        <v>4</v>
      </c>
      <c r="D187" s="39">
        <f t="shared" si="135"/>
        <v>28959.9</v>
      </c>
      <c r="E187" s="39">
        <v>899.6</v>
      </c>
      <c r="F187" s="39">
        <v>1804</v>
      </c>
      <c r="G187" s="39">
        <v>1645</v>
      </c>
      <c r="H187" s="39">
        <v>3551.6</v>
      </c>
      <c r="I187" s="39">
        <v>2812.2</v>
      </c>
      <c r="J187" s="39">
        <v>3937.9</v>
      </c>
      <c r="K187" s="39">
        <v>7595</v>
      </c>
      <c r="L187" s="39">
        <v>1744.6</v>
      </c>
      <c r="M187" s="91">
        <v>2920.4</v>
      </c>
      <c r="N187" s="39">
        <v>1024.8</v>
      </c>
      <c r="O187" s="39">
        <v>1024.8</v>
      </c>
      <c r="P187" s="11"/>
    </row>
    <row r="188" spans="1:16" ht="36" customHeight="1" x14ac:dyDescent="0.3">
      <c r="A188" s="57"/>
      <c r="B188" s="57"/>
      <c r="C188" s="36" t="s">
        <v>5</v>
      </c>
      <c r="D188" s="39">
        <f t="shared" si="135"/>
        <v>0</v>
      </c>
      <c r="E188" s="39">
        <v>0</v>
      </c>
      <c r="F188" s="39">
        <v>0</v>
      </c>
      <c r="G188" s="39">
        <v>0</v>
      </c>
      <c r="H188" s="39">
        <v>0</v>
      </c>
      <c r="I188" s="39">
        <v>0</v>
      </c>
      <c r="J188" s="39">
        <v>0</v>
      </c>
      <c r="K188" s="39">
        <v>0</v>
      </c>
      <c r="L188" s="39">
        <v>0</v>
      </c>
      <c r="M188" s="89">
        <v>0</v>
      </c>
      <c r="N188" s="39">
        <v>0</v>
      </c>
      <c r="O188" s="39">
        <v>0</v>
      </c>
      <c r="P188" s="11"/>
    </row>
    <row r="189" spans="1:16" s="10" customFormat="1" ht="36" customHeight="1" x14ac:dyDescent="0.3">
      <c r="A189" s="57" t="s">
        <v>69</v>
      </c>
      <c r="B189" s="57" t="s">
        <v>53</v>
      </c>
      <c r="C189" s="36" t="s">
        <v>0</v>
      </c>
      <c r="D189" s="39">
        <f t="shared" ref="D189:D192" si="136">E189+F189+G189+H189+I189+J189+K189+L189+M189+N189+O189</f>
        <v>14.900000000000002</v>
      </c>
      <c r="E189" s="39">
        <f>E190+E191+E192+E193</f>
        <v>0</v>
      </c>
      <c r="F189" s="39">
        <f t="shared" ref="F189:O189" si="137">F190+F191+F192+F193</f>
        <v>0</v>
      </c>
      <c r="G189" s="39">
        <f t="shared" si="137"/>
        <v>0</v>
      </c>
      <c r="H189" s="39">
        <f t="shared" si="137"/>
        <v>0</v>
      </c>
      <c r="I189" s="39">
        <f t="shared" si="137"/>
        <v>2.2000000000000002</v>
      </c>
      <c r="J189" s="39">
        <f t="shared" si="137"/>
        <v>2.6</v>
      </c>
      <c r="K189" s="39">
        <f t="shared" si="137"/>
        <v>2.6</v>
      </c>
      <c r="L189" s="39">
        <f t="shared" si="137"/>
        <v>2.1</v>
      </c>
      <c r="M189" s="89">
        <f t="shared" si="137"/>
        <v>1.8</v>
      </c>
      <c r="N189" s="39">
        <f t="shared" si="137"/>
        <v>1.8</v>
      </c>
      <c r="O189" s="39">
        <f t="shared" si="137"/>
        <v>1.8</v>
      </c>
      <c r="P189" s="11"/>
    </row>
    <row r="190" spans="1:16" s="10" customFormat="1" ht="58.5" customHeight="1" x14ac:dyDescent="0.3">
      <c r="A190" s="57"/>
      <c r="B190" s="57"/>
      <c r="C190" s="36" t="s">
        <v>2</v>
      </c>
      <c r="D190" s="39">
        <f t="shared" si="136"/>
        <v>0</v>
      </c>
      <c r="E190" s="39">
        <v>0</v>
      </c>
      <c r="F190" s="39">
        <v>0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39">
        <v>0</v>
      </c>
      <c r="M190" s="89">
        <v>0</v>
      </c>
      <c r="N190" s="39">
        <v>0</v>
      </c>
      <c r="O190" s="39">
        <v>0</v>
      </c>
      <c r="P190" s="11"/>
    </row>
    <row r="191" spans="1:16" s="10" customFormat="1" ht="55.5" customHeight="1" x14ac:dyDescent="0.3">
      <c r="A191" s="57"/>
      <c r="B191" s="57"/>
      <c r="C191" s="36" t="s">
        <v>3</v>
      </c>
      <c r="D191" s="39">
        <f t="shared" si="136"/>
        <v>14.900000000000002</v>
      </c>
      <c r="E191" s="39">
        <v>0</v>
      </c>
      <c r="F191" s="39">
        <v>0</v>
      </c>
      <c r="G191" s="39">
        <v>0</v>
      </c>
      <c r="H191" s="39">
        <v>0</v>
      </c>
      <c r="I191" s="39">
        <v>2.2000000000000002</v>
      </c>
      <c r="J191" s="39">
        <v>2.6</v>
      </c>
      <c r="K191" s="39">
        <v>2.6</v>
      </c>
      <c r="L191" s="39">
        <v>2.1</v>
      </c>
      <c r="M191" s="89">
        <v>1.8</v>
      </c>
      <c r="N191" s="39">
        <v>1.8</v>
      </c>
      <c r="O191" s="39">
        <v>1.8</v>
      </c>
      <c r="P191" s="11"/>
    </row>
    <row r="192" spans="1:16" s="10" customFormat="1" ht="54" customHeight="1" x14ac:dyDescent="0.3">
      <c r="A192" s="57"/>
      <c r="B192" s="57"/>
      <c r="C192" s="36" t="s">
        <v>4</v>
      </c>
      <c r="D192" s="39">
        <f t="shared" si="136"/>
        <v>0</v>
      </c>
      <c r="E192" s="39">
        <v>0</v>
      </c>
      <c r="F192" s="39">
        <v>0</v>
      </c>
      <c r="G192" s="39">
        <v>0</v>
      </c>
      <c r="H192" s="39">
        <v>0</v>
      </c>
      <c r="I192" s="39">
        <v>0</v>
      </c>
      <c r="J192" s="39">
        <v>0</v>
      </c>
      <c r="K192" s="39">
        <v>0</v>
      </c>
      <c r="L192" s="39">
        <v>0</v>
      </c>
      <c r="M192" s="89">
        <v>0</v>
      </c>
      <c r="N192" s="39">
        <v>0</v>
      </c>
      <c r="O192" s="39">
        <v>0</v>
      </c>
      <c r="P192" s="11"/>
    </row>
    <row r="193" spans="1:16" s="10" customFormat="1" ht="60.75" customHeight="1" x14ac:dyDescent="0.3">
      <c r="A193" s="57"/>
      <c r="B193" s="57"/>
      <c r="C193" s="36" t="s">
        <v>5</v>
      </c>
      <c r="D193" s="39">
        <f>E193+F193+G193+H193+I193+J193+K193+L193+M193+N193+O193</f>
        <v>0</v>
      </c>
      <c r="E193" s="39">
        <v>0</v>
      </c>
      <c r="F193" s="39">
        <v>0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0</v>
      </c>
      <c r="M193" s="89">
        <v>0</v>
      </c>
      <c r="N193" s="39">
        <v>0</v>
      </c>
      <c r="O193" s="39">
        <v>0</v>
      </c>
      <c r="P193" s="11"/>
    </row>
    <row r="194" spans="1:16" s="10" customFormat="1" ht="36" customHeight="1" x14ac:dyDescent="0.3">
      <c r="A194" s="57" t="s">
        <v>98</v>
      </c>
      <c r="B194" s="57" t="s">
        <v>99</v>
      </c>
      <c r="C194" s="36" t="s">
        <v>0</v>
      </c>
      <c r="D194" s="39">
        <f>E194+F194+G194+H194+I194+J194+K194+L194+M194+N194+O194</f>
        <v>213680.19999999998</v>
      </c>
      <c r="E194" s="39">
        <f>E195+E196+E197+E198</f>
        <v>0</v>
      </c>
      <c r="F194" s="39">
        <f t="shared" ref="F194:O194" si="138">F195+F196+F197+F198</f>
        <v>0</v>
      </c>
      <c r="G194" s="39">
        <f t="shared" si="138"/>
        <v>0</v>
      </c>
      <c r="H194" s="39">
        <f t="shared" si="138"/>
        <v>0</v>
      </c>
      <c r="I194" s="39">
        <f t="shared" si="138"/>
        <v>0</v>
      </c>
      <c r="J194" s="39">
        <f t="shared" si="138"/>
        <v>0</v>
      </c>
      <c r="K194" s="39">
        <f t="shared" si="138"/>
        <v>0</v>
      </c>
      <c r="L194" s="39">
        <f t="shared" si="138"/>
        <v>50142.2</v>
      </c>
      <c r="M194" s="89">
        <f t="shared" si="138"/>
        <v>52565.8</v>
      </c>
      <c r="N194" s="39">
        <f t="shared" si="138"/>
        <v>54224.800000000003</v>
      </c>
      <c r="O194" s="39">
        <f t="shared" si="138"/>
        <v>56747.4</v>
      </c>
      <c r="P194" s="11"/>
    </row>
    <row r="195" spans="1:16" s="10" customFormat="1" ht="36" customHeight="1" x14ac:dyDescent="0.3">
      <c r="A195" s="57"/>
      <c r="B195" s="57"/>
      <c r="C195" s="36" t="s">
        <v>2</v>
      </c>
      <c r="D195" s="39">
        <f t="shared" ref="D195:D197" si="139">E195+F195+G195+H195+I195+J195+K195+L195+M195+N195+O195</f>
        <v>0</v>
      </c>
      <c r="E195" s="39">
        <f t="shared" ref="E195:O197" si="140">E200</f>
        <v>0</v>
      </c>
      <c r="F195" s="39">
        <f t="shared" si="140"/>
        <v>0</v>
      </c>
      <c r="G195" s="39">
        <f t="shared" si="140"/>
        <v>0</v>
      </c>
      <c r="H195" s="39">
        <f t="shared" si="140"/>
        <v>0</v>
      </c>
      <c r="I195" s="39">
        <f t="shared" si="140"/>
        <v>0</v>
      </c>
      <c r="J195" s="39">
        <f t="shared" si="140"/>
        <v>0</v>
      </c>
      <c r="K195" s="39">
        <f t="shared" si="140"/>
        <v>0</v>
      </c>
      <c r="L195" s="39">
        <f t="shared" si="140"/>
        <v>0</v>
      </c>
      <c r="M195" s="89">
        <f t="shared" si="140"/>
        <v>0</v>
      </c>
      <c r="N195" s="39">
        <f t="shared" si="140"/>
        <v>0</v>
      </c>
      <c r="O195" s="39">
        <f t="shared" si="140"/>
        <v>0</v>
      </c>
      <c r="P195" s="11"/>
    </row>
    <row r="196" spans="1:16" s="10" customFormat="1" ht="36" customHeight="1" x14ac:dyDescent="0.3">
      <c r="A196" s="57"/>
      <c r="B196" s="57"/>
      <c r="C196" s="36" t="s">
        <v>3</v>
      </c>
      <c r="D196" s="39">
        <f t="shared" si="139"/>
        <v>0</v>
      </c>
      <c r="E196" s="39">
        <f t="shared" si="140"/>
        <v>0</v>
      </c>
      <c r="F196" s="39">
        <f t="shared" si="140"/>
        <v>0</v>
      </c>
      <c r="G196" s="39">
        <f t="shared" si="140"/>
        <v>0</v>
      </c>
      <c r="H196" s="39">
        <f t="shared" si="140"/>
        <v>0</v>
      </c>
      <c r="I196" s="39">
        <f t="shared" si="140"/>
        <v>0</v>
      </c>
      <c r="J196" s="39">
        <f t="shared" si="140"/>
        <v>0</v>
      </c>
      <c r="K196" s="39">
        <f t="shared" si="140"/>
        <v>0</v>
      </c>
      <c r="L196" s="39">
        <f t="shared" si="140"/>
        <v>0</v>
      </c>
      <c r="M196" s="89">
        <f t="shared" si="140"/>
        <v>0</v>
      </c>
      <c r="N196" s="39">
        <f t="shared" si="140"/>
        <v>0</v>
      </c>
      <c r="O196" s="39">
        <f t="shared" si="140"/>
        <v>0</v>
      </c>
      <c r="P196" s="11"/>
    </row>
    <row r="197" spans="1:16" s="10" customFormat="1" ht="36" customHeight="1" x14ac:dyDescent="0.3">
      <c r="A197" s="57"/>
      <c r="B197" s="57"/>
      <c r="C197" s="36" t="s">
        <v>4</v>
      </c>
      <c r="D197" s="39">
        <f t="shared" si="139"/>
        <v>213680.19999999998</v>
      </c>
      <c r="E197" s="39">
        <f t="shared" si="140"/>
        <v>0</v>
      </c>
      <c r="F197" s="39">
        <f t="shared" si="140"/>
        <v>0</v>
      </c>
      <c r="G197" s="39">
        <f t="shared" si="140"/>
        <v>0</v>
      </c>
      <c r="H197" s="39">
        <f t="shared" si="140"/>
        <v>0</v>
      </c>
      <c r="I197" s="39">
        <f t="shared" si="140"/>
        <v>0</v>
      </c>
      <c r="J197" s="39">
        <f t="shared" si="140"/>
        <v>0</v>
      </c>
      <c r="K197" s="39">
        <f t="shared" si="140"/>
        <v>0</v>
      </c>
      <c r="L197" s="39">
        <f t="shared" si="140"/>
        <v>50142.2</v>
      </c>
      <c r="M197" s="89">
        <f t="shared" si="140"/>
        <v>52565.8</v>
      </c>
      <c r="N197" s="39">
        <f t="shared" si="140"/>
        <v>54224.800000000003</v>
      </c>
      <c r="O197" s="39">
        <f t="shared" si="140"/>
        <v>56747.4</v>
      </c>
      <c r="P197" s="11"/>
    </row>
    <row r="198" spans="1:16" s="10" customFormat="1" ht="36" customHeight="1" x14ac:dyDescent="0.3">
      <c r="A198" s="57"/>
      <c r="B198" s="57"/>
      <c r="C198" s="36" t="s">
        <v>5</v>
      </c>
      <c r="D198" s="39">
        <f>E198+F198+G198+H198+I198+J198+K198+L198+M198+N198+O198</f>
        <v>0</v>
      </c>
      <c r="E198" s="39">
        <f>E203</f>
        <v>0</v>
      </c>
      <c r="F198" s="39">
        <f t="shared" ref="F198:O198" si="141">F203</f>
        <v>0</v>
      </c>
      <c r="G198" s="39">
        <f t="shared" si="141"/>
        <v>0</v>
      </c>
      <c r="H198" s="39">
        <f t="shared" si="141"/>
        <v>0</v>
      </c>
      <c r="I198" s="39">
        <f t="shared" si="141"/>
        <v>0</v>
      </c>
      <c r="J198" s="39">
        <f t="shared" si="141"/>
        <v>0</v>
      </c>
      <c r="K198" s="39">
        <f t="shared" si="141"/>
        <v>0</v>
      </c>
      <c r="L198" s="39">
        <f t="shared" si="141"/>
        <v>0</v>
      </c>
      <c r="M198" s="89">
        <f t="shared" si="141"/>
        <v>0</v>
      </c>
      <c r="N198" s="39">
        <f t="shared" si="141"/>
        <v>0</v>
      </c>
      <c r="O198" s="39">
        <f t="shared" si="141"/>
        <v>0</v>
      </c>
      <c r="P198" s="11"/>
    </row>
    <row r="199" spans="1:16" s="10" customFormat="1" ht="36" customHeight="1" x14ac:dyDescent="0.3">
      <c r="A199" s="57" t="s">
        <v>101</v>
      </c>
      <c r="B199" s="57" t="s">
        <v>100</v>
      </c>
      <c r="C199" s="36" t="s">
        <v>0</v>
      </c>
      <c r="D199" s="39">
        <f>E199+F199+G199+H199+I199+J199+K199+L199+M199+N199+O199</f>
        <v>213680.19999999998</v>
      </c>
      <c r="E199" s="39">
        <f t="shared" ref="E199:F199" si="142">E200+E201+E202+E203</f>
        <v>0</v>
      </c>
      <c r="F199" s="39">
        <f t="shared" si="142"/>
        <v>0</v>
      </c>
      <c r="G199" s="39">
        <f>G200+G201+G202+G203</f>
        <v>0</v>
      </c>
      <c r="H199" s="39">
        <f t="shared" ref="H199:O199" si="143">H200+H201+H202+H203</f>
        <v>0</v>
      </c>
      <c r="I199" s="39">
        <f t="shared" si="143"/>
        <v>0</v>
      </c>
      <c r="J199" s="39">
        <f t="shared" si="143"/>
        <v>0</v>
      </c>
      <c r="K199" s="39">
        <f t="shared" si="143"/>
        <v>0</v>
      </c>
      <c r="L199" s="39">
        <f t="shared" si="143"/>
        <v>50142.2</v>
      </c>
      <c r="M199" s="89">
        <f t="shared" si="143"/>
        <v>52565.8</v>
      </c>
      <c r="N199" s="39">
        <f t="shared" si="143"/>
        <v>54224.800000000003</v>
      </c>
      <c r="O199" s="39">
        <f t="shared" si="143"/>
        <v>56747.4</v>
      </c>
      <c r="P199" s="11"/>
    </row>
    <row r="200" spans="1:16" s="10" customFormat="1" ht="36" customHeight="1" x14ac:dyDescent="0.3">
      <c r="A200" s="57"/>
      <c r="B200" s="57"/>
      <c r="C200" s="36" t="s">
        <v>2</v>
      </c>
      <c r="D200" s="39">
        <f t="shared" ref="D200:D203" si="144">E200+F200+G200+H200+I200+J200+K200+L200+M200+N200+O200</f>
        <v>0</v>
      </c>
      <c r="E200" s="39">
        <v>0</v>
      </c>
      <c r="F200" s="39">
        <v>0</v>
      </c>
      <c r="G200" s="39">
        <v>0</v>
      </c>
      <c r="H200" s="39">
        <v>0</v>
      </c>
      <c r="I200" s="39">
        <v>0</v>
      </c>
      <c r="J200" s="39">
        <v>0</v>
      </c>
      <c r="K200" s="39">
        <v>0</v>
      </c>
      <c r="L200" s="39">
        <v>0</v>
      </c>
      <c r="M200" s="89">
        <v>0</v>
      </c>
      <c r="N200" s="39">
        <v>0</v>
      </c>
      <c r="O200" s="39">
        <v>0</v>
      </c>
      <c r="P200" s="11"/>
    </row>
    <row r="201" spans="1:16" s="10" customFormat="1" ht="36" customHeight="1" x14ac:dyDescent="0.3">
      <c r="A201" s="57"/>
      <c r="B201" s="57"/>
      <c r="C201" s="36" t="s">
        <v>3</v>
      </c>
      <c r="D201" s="39">
        <f t="shared" si="144"/>
        <v>0</v>
      </c>
      <c r="E201" s="39">
        <v>0</v>
      </c>
      <c r="F201" s="39">
        <v>0</v>
      </c>
      <c r="G201" s="39">
        <v>0</v>
      </c>
      <c r="H201" s="39">
        <v>0</v>
      </c>
      <c r="I201" s="39">
        <v>0</v>
      </c>
      <c r="J201" s="39">
        <v>0</v>
      </c>
      <c r="K201" s="39">
        <v>0</v>
      </c>
      <c r="L201" s="39">
        <v>0</v>
      </c>
      <c r="M201" s="89">
        <v>0</v>
      </c>
      <c r="N201" s="39">
        <v>0</v>
      </c>
      <c r="O201" s="39">
        <v>0</v>
      </c>
      <c r="P201" s="11"/>
    </row>
    <row r="202" spans="1:16" s="10" customFormat="1" ht="36" customHeight="1" x14ac:dyDescent="0.3">
      <c r="A202" s="57"/>
      <c r="B202" s="57"/>
      <c r="C202" s="36" t="s">
        <v>4</v>
      </c>
      <c r="D202" s="39">
        <f t="shared" si="144"/>
        <v>213680.19999999998</v>
      </c>
      <c r="E202" s="39">
        <v>0</v>
      </c>
      <c r="F202" s="39">
        <v>0</v>
      </c>
      <c r="G202" s="39">
        <v>0</v>
      </c>
      <c r="H202" s="39">
        <v>0</v>
      </c>
      <c r="I202" s="39">
        <v>0</v>
      </c>
      <c r="J202" s="39">
        <v>0</v>
      </c>
      <c r="K202" s="39">
        <v>0</v>
      </c>
      <c r="L202" s="39">
        <v>50142.2</v>
      </c>
      <c r="M202" s="91">
        <v>52565.8</v>
      </c>
      <c r="N202" s="39">
        <v>54224.800000000003</v>
      </c>
      <c r="O202" s="39">
        <v>56747.4</v>
      </c>
      <c r="P202" s="11"/>
    </row>
    <row r="203" spans="1:16" s="10" customFormat="1" ht="36" customHeight="1" x14ac:dyDescent="0.3">
      <c r="A203" s="57"/>
      <c r="B203" s="57"/>
      <c r="C203" s="36" t="s">
        <v>5</v>
      </c>
      <c r="D203" s="39">
        <f t="shared" si="144"/>
        <v>0</v>
      </c>
      <c r="E203" s="39">
        <v>0</v>
      </c>
      <c r="F203" s="39">
        <v>0</v>
      </c>
      <c r="G203" s="39">
        <v>0</v>
      </c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>
        <v>0</v>
      </c>
      <c r="O203" s="39">
        <v>0</v>
      </c>
      <c r="P203" s="11"/>
    </row>
    <row r="204" spans="1:16" s="10" customFormat="1" ht="36" customHeight="1" x14ac:dyDescent="0.3">
      <c r="A204" s="67" t="s">
        <v>63</v>
      </c>
      <c r="B204" s="67" t="s">
        <v>66</v>
      </c>
      <c r="C204" s="35" t="s">
        <v>0</v>
      </c>
      <c r="D204" s="15">
        <f>E204+F204+G204+H204+I204+J204+K204+L204+M204+N204+O204</f>
        <v>634211.30000000005</v>
      </c>
      <c r="E204" s="15">
        <f>E205+E206+E207+E208</f>
        <v>0</v>
      </c>
      <c r="F204" s="15">
        <f t="shared" ref="F204:O204" si="145">F205+F206+F207+F208</f>
        <v>0</v>
      </c>
      <c r="G204" s="15">
        <f t="shared" si="145"/>
        <v>0</v>
      </c>
      <c r="H204" s="15">
        <f t="shared" si="145"/>
        <v>0</v>
      </c>
      <c r="I204" s="15">
        <f t="shared" si="145"/>
        <v>0</v>
      </c>
      <c r="J204" s="15">
        <f t="shared" si="145"/>
        <v>17582.800000000003</v>
      </c>
      <c r="K204" s="15">
        <f t="shared" si="145"/>
        <v>97230.8</v>
      </c>
      <c r="L204" s="15">
        <f t="shared" si="145"/>
        <v>151693.5</v>
      </c>
      <c r="M204" s="15">
        <f t="shared" si="145"/>
        <v>142517.90000000002</v>
      </c>
      <c r="N204" s="15">
        <f t="shared" si="145"/>
        <v>69422.799999999988</v>
      </c>
      <c r="O204" s="15">
        <f t="shared" si="145"/>
        <v>155763.5</v>
      </c>
      <c r="P204" s="11"/>
    </row>
    <row r="205" spans="1:16" s="10" customFormat="1" ht="36" customHeight="1" x14ac:dyDescent="0.3">
      <c r="A205" s="68"/>
      <c r="B205" s="68"/>
      <c r="C205" s="36" t="s">
        <v>2</v>
      </c>
      <c r="D205" s="39">
        <f t="shared" ref="D205:D208" si="146">E205+F205+G205+H205+I205+J205+K205+L205+M205+N205+O205</f>
        <v>396154.7</v>
      </c>
      <c r="E205" s="39">
        <f>E210</f>
        <v>0</v>
      </c>
      <c r="F205" s="39">
        <f t="shared" ref="F205:O205" si="147">F210</f>
        <v>0</v>
      </c>
      <c r="G205" s="39">
        <f t="shared" si="147"/>
        <v>0</v>
      </c>
      <c r="H205" s="39">
        <f t="shared" si="147"/>
        <v>0</v>
      </c>
      <c r="I205" s="39">
        <f t="shared" si="147"/>
        <v>0</v>
      </c>
      <c r="J205" s="39">
        <f t="shared" si="147"/>
        <v>0</v>
      </c>
      <c r="K205" s="39">
        <f t="shared" si="147"/>
        <v>0</v>
      </c>
      <c r="L205" s="39">
        <f t="shared" si="147"/>
        <v>114935.6</v>
      </c>
      <c r="M205" s="39">
        <f t="shared" si="147"/>
        <v>58574.5</v>
      </c>
      <c r="N205" s="39">
        <f t="shared" si="147"/>
        <v>68409.399999999994</v>
      </c>
      <c r="O205" s="39">
        <f t="shared" si="147"/>
        <v>154235.20000000001</v>
      </c>
      <c r="P205" s="11"/>
    </row>
    <row r="206" spans="1:16" s="10" customFormat="1" ht="36" customHeight="1" x14ac:dyDescent="0.3">
      <c r="A206" s="68"/>
      <c r="B206" s="68"/>
      <c r="C206" s="36" t="s">
        <v>3</v>
      </c>
      <c r="D206" s="39">
        <f t="shared" si="146"/>
        <v>238056.6</v>
      </c>
      <c r="E206" s="39">
        <f>E211</f>
        <v>0</v>
      </c>
      <c r="F206" s="39">
        <f>F211</f>
        <v>0</v>
      </c>
      <c r="G206" s="39">
        <f t="shared" ref="G206:O206" si="148">G211</f>
        <v>0</v>
      </c>
      <c r="H206" s="39">
        <f t="shared" si="148"/>
        <v>0</v>
      </c>
      <c r="I206" s="39">
        <f t="shared" si="148"/>
        <v>0</v>
      </c>
      <c r="J206" s="39">
        <f>J211</f>
        <v>17582.800000000003</v>
      </c>
      <c r="K206" s="39">
        <f t="shared" si="148"/>
        <v>97230.8</v>
      </c>
      <c r="L206" s="39">
        <f t="shared" si="148"/>
        <v>36757.9</v>
      </c>
      <c r="M206" s="39">
        <f t="shared" si="148"/>
        <v>83943.400000000009</v>
      </c>
      <c r="N206" s="39">
        <f t="shared" si="148"/>
        <v>1013.4</v>
      </c>
      <c r="O206" s="39">
        <f t="shared" si="148"/>
        <v>1528.3</v>
      </c>
      <c r="P206" s="11"/>
    </row>
    <row r="207" spans="1:16" s="10" customFormat="1" ht="36" customHeight="1" x14ac:dyDescent="0.3">
      <c r="A207" s="68"/>
      <c r="B207" s="68"/>
      <c r="C207" s="36" t="s">
        <v>4</v>
      </c>
      <c r="D207" s="39">
        <f t="shared" si="146"/>
        <v>0</v>
      </c>
      <c r="E207" s="39">
        <f>E212</f>
        <v>0</v>
      </c>
      <c r="F207" s="39">
        <f t="shared" ref="F207:O207" si="149">F212</f>
        <v>0</v>
      </c>
      <c r="G207" s="39">
        <f t="shared" si="149"/>
        <v>0</v>
      </c>
      <c r="H207" s="39">
        <f t="shared" si="149"/>
        <v>0</v>
      </c>
      <c r="I207" s="39">
        <f t="shared" si="149"/>
        <v>0</v>
      </c>
      <c r="J207" s="39">
        <f t="shared" si="149"/>
        <v>0</v>
      </c>
      <c r="K207" s="39">
        <f t="shared" si="149"/>
        <v>0</v>
      </c>
      <c r="L207" s="39">
        <f t="shared" si="149"/>
        <v>0</v>
      </c>
      <c r="M207" s="39">
        <f t="shared" si="149"/>
        <v>0</v>
      </c>
      <c r="N207" s="39">
        <f t="shared" si="149"/>
        <v>0</v>
      </c>
      <c r="O207" s="39">
        <f t="shared" si="149"/>
        <v>0</v>
      </c>
      <c r="P207" s="11"/>
    </row>
    <row r="208" spans="1:16" s="10" customFormat="1" ht="36" customHeight="1" x14ac:dyDescent="0.3">
      <c r="A208" s="69"/>
      <c r="B208" s="69"/>
      <c r="C208" s="36" t="s">
        <v>5</v>
      </c>
      <c r="D208" s="39">
        <f t="shared" si="146"/>
        <v>0</v>
      </c>
      <c r="E208" s="39">
        <f>E213</f>
        <v>0</v>
      </c>
      <c r="F208" s="39">
        <f t="shared" ref="F208:O208" si="150">F213</f>
        <v>0</v>
      </c>
      <c r="G208" s="39">
        <f t="shared" si="150"/>
        <v>0</v>
      </c>
      <c r="H208" s="39">
        <f t="shared" si="150"/>
        <v>0</v>
      </c>
      <c r="I208" s="39">
        <f t="shared" si="150"/>
        <v>0</v>
      </c>
      <c r="J208" s="39">
        <f>J213</f>
        <v>0</v>
      </c>
      <c r="K208" s="39">
        <f t="shared" si="150"/>
        <v>0</v>
      </c>
      <c r="L208" s="39">
        <f t="shared" si="150"/>
        <v>0</v>
      </c>
      <c r="M208" s="39">
        <f t="shared" si="150"/>
        <v>0</v>
      </c>
      <c r="N208" s="39">
        <f t="shared" si="150"/>
        <v>0</v>
      </c>
      <c r="O208" s="39">
        <f t="shared" si="150"/>
        <v>0</v>
      </c>
      <c r="P208" s="11"/>
    </row>
    <row r="209" spans="1:16" s="10" customFormat="1" ht="36" customHeight="1" x14ac:dyDescent="0.3">
      <c r="A209" s="58" t="s">
        <v>64</v>
      </c>
      <c r="B209" s="58" t="s">
        <v>67</v>
      </c>
      <c r="C209" s="36" t="s">
        <v>0</v>
      </c>
      <c r="D209" s="39">
        <f>E209+F209+G209+H209+I209+J209+K209+L209+M209+N209+O209</f>
        <v>634211.30000000005</v>
      </c>
      <c r="E209" s="39">
        <f>E210+E211+E212+E213</f>
        <v>0</v>
      </c>
      <c r="F209" s="39">
        <f>F210+F211+F212+F213</f>
        <v>0</v>
      </c>
      <c r="G209" s="39">
        <f t="shared" ref="G209:O209" si="151">G210+G211+G212+G213</f>
        <v>0</v>
      </c>
      <c r="H209" s="39">
        <f t="shared" si="151"/>
        <v>0</v>
      </c>
      <c r="I209" s="39">
        <f t="shared" si="151"/>
        <v>0</v>
      </c>
      <c r="J209" s="39">
        <f t="shared" si="151"/>
        <v>17582.800000000003</v>
      </c>
      <c r="K209" s="39">
        <f>K210+K211+K212+K213</f>
        <v>97230.8</v>
      </c>
      <c r="L209" s="39">
        <f>L210+L211+L212+L213</f>
        <v>151693.5</v>
      </c>
      <c r="M209" s="39">
        <f t="shared" si="151"/>
        <v>142517.90000000002</v>
      </c>
      <c r="N209" s="39">
        <f t="shared" si="151"/>
        <v>69422.799999999988</v>
      </c>
      <c r="O209" s="39">
        <f t="shared" si="151"/>
        <v>155763.5</v>
      </c>
      <c r="P209" s="11"/>
    </row>
    <row r="210" spans="1:16" s="10" customFormat="1" ht="36" customHeight="1" x14ac:dyDescent="0.3">
      <c r="A210" s="70"/>
      <c r="B210" s="70"/>
      <c r="C210" s="36" t="s">
        <v>2</v>
      </c>
      <c r="D210" s="39">
        <f t="shared" ref="D210:D212" si="152">E210+F210+G210+H210+I210+J210+K210+L210+M210+N210+O210</f>
        <v>396154.7</v>
      </c>
      <c r="E210" s="39">
        <f>E219+E224+E229</f>
        <v>0</v>
      </c>
      <c r="F210" s="39">
        <f>F215+F224+F229</f>
        <v>0</v>
      </c>
      <c r="G210" s="39">
        <f t="shared" ref="G210:O210" si="153">G215+G224+G229</f>
        <v>0</v>
      </c>
      <c r="H210" s="39">
        <f t="shared" si="153"/>
        <v>0</v>
      </c>
      <c r="I210" s="39">
        <f t="shared" si="153"/>
        <v>0</v>
      </c>
      <c r="J210" s="39">
        <f t="shared" si="153"/>
        <v>0</v>
      </c>
      <c r="K210" s="39">
        <f t="shared" si="153"/>
        <v>0</v>
      </c>
      <c r="L210" s="39">
        <f t="shared" si="153"/>
        <v>114935.6</v>
      </c>
      <c r="M210" s="39">
        <f t="shared" si="153"/>
        <v>58574.5</v>
      </c>
      <c r="N210" s="39">
        <f t="shared" si="153"/>
        <v>68409.399999999994</v>
      </c>
      <c r="O210" s="39">
        <f t="shared" si="153"/>
        <v>154235.20000000001</v>
      </c>
      <c r="P210" s="11"/>
    </row>
    <row r="211" spans="1:16" s="10" customFormat="1" ht="36" customHeight="1" x14ac:dyDescent="0.3">
      <c r="A211" s="70"/>
      <c r="B211" s="70"/>
      <c r="C211" s="36" t="s">
        <v>3</v>
      </c>
      <c r="D211" s="39">
        <f>E211+F211+G211+H211+I211+J211+K211+L211+M211+N211+O211</f>
        <v>238056.6</v>
      </c>
      <c r="E211" s="39">
        <f>E218</f>
        <v>0</v>
      </c>
      <c r="F211" s="39">
        <f t="shared" ref="F211:I211" si="154">F218</f>
        <v>0</v>
      </c>
      <c r="G211" s="39">
        <f t="shared" si="154"/>
        <v>0</v>
      </c>
      <c r="H211" s="39">
        <f t="shared" si="154"/>
        <v>0</v>
      </c>
      <c r="I211" s="39">
        <f t="shared" si="154"/>
        <v>0</v>
      </c>
      <c r="J211" s="39">
        <f>J218+J225+J230</f>
        <v>17582.800000000003</v>
      </c>
      <c r="K211" s="39">
        <f>K218+K225+K230+K236</f>
        <v>97230.8</v>
      </c>
      <c r="L211" s="39">
        <f>L218+L225+L230+L236</f>
        <v>36757.9</v>
      </c>
      <c r="M211" s="39">
        <f>M218+M225+M230+M236</f>
        <v>83943.400000000009</v>
      </c>
      <c r="N211" s="39">
        <f>N218+N225+N230+N236</f>
        <v>1013.4</v>
      </c>
      <c r="O211" s="39">
        <f>O218+O225+O230+O236</f>
        <v>1528.3</v>
      </c>
      <c r="P211" s="11"/>
    </row>
    <row r="212" spans="1:16" s="10" customFormat="1" ht="36" customHeight="1" x14ac:dyDescent="0.3">
      <c r="A212" s="70"/>
      <c r="B212" s="70"/>
      <c r="C212" s="36" t="s">
        <v>4</v>
      </c>
      <c r="D212" s="39">
        <f t="shared" si="152"/>
        <v>0</v>
      </c>
      <c r="E212" s="39">
        <f>E221+E226+E231</f>
        <v>0</v>
      </c>
      <c r="F212" s="39">
        <f t="shared" ref="F212:O212" si="155">F221+F226+F231</f>
        <v>0</v>
      </c>
      <c r="G212" s="39">
        <f t="shared" si="155"/>
        <v>0</v>
      </c>
      <c r="H212" s="39">
        <f t="shared" si="155"/>
        <v>0</v>
      </c>
      <c r="I212" s="39">
        <f t="shared" si="155"/>
        <v>0</v>
      </c>
      <c r="J212" s="39">
        <f t="shared" si="155"/>
        <v>0</v>
      </c>
      <c r="K212" s="39">
        <f t="shared" si="155"/>
        <v>0</v>
      </c>
      <c r="L212" s="39">
        <f t="shared" si="155"/>
        <v>0</v>
      </c>
      <c r="M212" s="39">
        <f t="shared" si="155"/>
        <v>0</v>
      </c>
      <c r="N212" s="39">
        <f t="shared" si="155"/>
        <v>0</v>
      </c>
      <c r="O212" s="39">
        <f t="shared" si="155"/>
        <v>0</v>
      </c>
      <c r="P212" s="11"/>
    </row>
    <row r="213" spans="1:16" s="10" customFormat="1" ht="36" customHeight="1" x14ac:dyDescent="0.3">
      <c r="A213" s="59"/>
      <c r="B213" s="59"/>
      <c r="C213" s="36" t="s">
        <v>5</v>
      </c>
      <c r="D213" s="39">
        <f>E213+F213+G213+H213+I213+J213+K213+L213+M213+N213+O213</f>
        <v>0</v>
      </c>
      <c r="E213" s="39">
        <f>E222+E227+E232</f>
        <v>0</v>
      </c>
      <c r="F213" s="39">
        <f t="shared" ref="F213:O213" si="156">F222+F227+F232</f>
        <v>0</v>
      </c>
      <c r="G213" s="39">
        <f t="shared" si="156"/>
        <v>0</v>
      </c>
      <c r="H213" s="39">
        <f t="shared" si="156"/>
        <v>0</v>
      </c>
      <c r="I213" s="39">
        <f t="shared" si="156"/>
        <v>0</v>
      </c>
      <c r="J213" s="39">
        <f t="shared" si="156"/>
        <v>0</v>
      </c>
      <c r="K213" s="39">
        <f t="shared" si="156"/>
        <v>0</v>
      </c>
      <c r="L213" s="39">
        <f t="shared" si="156"/>
        <v>0</v>
      </c>
      <c r="M213" s="39">
        <f t="shared" si="156"/>
        <v>0</v>
      </c>
      <c r="N213" s="39">
        <f t="shared" si="156"/>
        <v>0</v>
      </c>
      <c r="O213" s="39">
        <f t="shared" si="156"/>
        <v>0</v>
      </c>
      <c r="P213" s="11"/>
    </row>
    <row r="214" spans="1:16" s="10" customFormat="1" ht="36" customHeight="1" x14ac:dyDescent="0.3">
      <c r="A214" s="57" t="s">
        <v>65</v>
      </c>
      <c r="B214" s="57" t="s">
        <v>75</v>
      </c>
      <c r="C214" s="36" t="s">
        <v>0</v>
      </c>
      <c r="D214" s="39">
        <f>E214+F214+G214+H214+I214+J214+K214+L214+M214+N214+O214</f>
        <v>480122.60000000003</v>
      </c>
      <c r="E214" s="39">
        <f>E215+E219+E220+E221+E222</f>
        <v>0</v>
      </c>
      <c r="F214" s="39">
        <f t="shared" ref="F214:O214" si="157">F215+F219+F220+F221+F222</f>
        <v>0</v>
      </c>
      <c r="G214" s="39">
        <f t="shared" si="157"/>
        <v>0</v>
      </c>
      <c r="H214" s="39">
        <f t="shared" si="157"/>
        <v>0</v>
      </c>
      <c r="I214" s="39">
        <f t="shared" si="157"/>
        <v>0</v>
      </c>
      <c r="J214" s="39">
        <f t="shared" si="157"/>
        <v>16878.600000000002</v>
      </c>
      <c r="K214" s="39">
        <f>K215+K219+K220+K221+K222</f>
        <v>67089.3</v>
      </c>
      <c r="L214" s="39">
        <f t="shared" si="157"/>
        <v>114935.6</v>
      </c>
      <c r="M214" s="39">
        <f t="shared" si="157"/>
        <v>58574.5</v>
      </c>
      <c r="N214" s="39">
        <f t="shared" si="157"/>
        <v>68409.399999999994</v>
      </c>
      <c r="O214" s="39">
        <f t="shared" si="157"/>
        <v>154235.20000000001</v>
      </c>
      <c r="P214" s="11"/>
    </row>
    <row r="215" spans="1:16" s="10" customFormat="1" ht="36" customHeight="1" x14ac:dyDescent="0.3">
      <c r="A215" s="57"/>
      <c r="B215" s="57"/>
      <c r="C215" s="36" t="s">
        <v>126</v>
      </c>
      <c r="D215" s="39">
        <f>E215+F215+G215+H215+I215+J215+K215+L215+M215+N215+O215</f>
        <v>396154.7</v>
      </c>
      <c r="E215" s="39">
        <v>0</v>
      </c>
      <c r="F215" s="39">
        <v>0</v>
      </c>
      <c r="G215" s="39">
        <v>0</v>
      </c>
      <c r="H215" s="39">
        <v>0</v>
      </c>
      <c r="I215" s="39">
        <v>0</v>
      </c>
      <c r="J215" s="39">
        <v>0</v>
      </c>
      <c r="K215" s="39">
        <v>0</v>
      </c>
      <c r="L215" s="39">
        <f>L216+L217</f>
        <v>114935.6</v>
      </c>
      <c r="M215" s="39">
        <f t="shared" ref="M215:O215" si="158">M216+M217</f>
        <v>58574.5</v>
      </c>
      <c r="N215" s="39">
        <f t="shared" si="158"/>
        <v>68409.399999999994</v>
      </c>
      <c r="O215" s="39">
        <f t="shared" si="158"/>
        <v>154235.20000000001</v>
      </c>
      <c r="P215" s="11"/>
    </row>
    <row r="216" spans="1:16" s="10" customFormat="1" ht="42.75" customHeight="1" x14ac:dyDescent="0.3">
      <c r="A216" s="57"/>
      <c r="B216" s="57"/>
      <c r="C216" s="36" t="s">
        <v>122</v>
      </c>
      <c r="D216" s="39">
        <f t="shared" ref="D216:D218" si="159">E216+F216+G216+H216+I216+J216+K216+L216+M216+N216+O216</f>
        <v>391050.7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109831.6</v>
      </c>
      <c r="M216" s="39">
        <v>58574.5</v>
      </c>
      <c r="N216" s="39">
        <v>68409.399999999994</v>
      </c>
      <c r="O216" s="39">
        <v>154235.20000000001</v>
      </c>
      <c r="P216" s="11"/>
    </row>
    <row r="217" spans="1:16" s="10" customFormat="1" ht="60" customHeight="1" x14ac:dyDescent="0.3">
      <c r="A217" s="57"/>
      <c r="B217" s="57"/>
      <c r="C217" s="36" t="s">
        <v>123</v>
      </c>
      <c r="D217" s="39">
        <f t="shared" si="159"/>
        <v>5104</v>
      </c>
      <c r="E217" s="39"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5104</v>
      </c>
      <c r="M217" s="39">
        <v>0</v>
      </c>
      <c r="N217" s="39">
        <v>0</v>
      </c>
      <c r="O217" s="39">
        <v>0</v>
      </c>
      <c r="P217" s="11"/>
    </row>
    <row r="218" spans="1:16" s="10" customFormat="1" ht="32.25" customHeight="1" x14ac:dyDescent="0.3">
      <c r="A218" s="57"/>
      <c r="B218" s="57"/>
      <c r="C218" s="36" t="s">
        <v>128</v>
      </c>
      <c r="D218" s="39">
        <f t="shared" si="159"/>
        <v>83967.900000000009</v>
      </c>
      <c r="E218" s="39">
        <f>E219+E220</f>
        <v>0</v>
      </c>
      <c r="F218" s="39">
        <f t="shared" ref="F218:O218" si="160">F219+F220</f>
        <v>0</v>
      </c>
      <c r="G218" s="39">
        <f t="shared" si="160"/>
        <v>0</v>
      </c>
      <c r="H218" s="39">
        <f t="shared" si="160"/>
        <v>0</v>
      </c>
      <c r="I218" s="39">
        <f t="shared" si="160"/>
        <v>0</v>
      </c>
      <c r="J218" s="39">
        <f>J219+J220</f>
        <v>16878.600000000002</v>
      </c>
      <c r="K218" s="39">
        <f t="shared" si="160"/>
        <v>67089.3</v>
      </c>
      <c r="L218" s="39">
        <f t="shared" si="160"/>
        <v>0</v>
      </c>
      <c r="M218" s="39">
        <f t="shared" si="160"/>
        <v>0</v>
      </c>
      <c r="N218" s="39">
        <f t="shared" si="160"/>
        <v>0</v>
      </c>
      <c r="O218" s="39">
        <f t="shared" si="160"/>
        <v>0</v>
      </c>
      <c r="P218" s="11"/>
    </row>
    <row r="219" spans="1:16" s="10" customFormat="1" ht="36.75" customHeight="1" x14ac:dyDescent="0.3">
      <c r="A219" s="57"/>
      <c r="B219" s="57"/>
      <c r="C219" s="36" t="s">
        <v>77</v>
      </c>
      <c r="D219" s="39">
        <f>E219+F219+G219+H219+I219+J219+K219+L219+M219+N219+O219</f>
        <v>45826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3792.9</v>
      </c>
      <c r="K219" s="39">
        <v>42033.1</v>
      </c>
      <c r="L219" s="39">
        <v>0</v>
      </c>
      <c r="M219" s="39">
        <v>0</v>
      </c>
      <c r="N219" s="39">
        <v>0</v>
      </c>
      <c r="O219" s="39">
        <v>0</v>
      </c>
      <c r="P219" s="11"/>
    </row>
    <row r="220" spans="1:16" s="10" customFormat="1" ht="51" customHeight="1" x14ac:dyDescent="0.3">
      <c r="A220" s="57"/>
      <c r="B220" s="57"/>
      <c r="C220" s="36" t="s">
        <v>78</v>
      </c>
      <c r="D220" s="39">
        <f>E220+F220+G220+H220+I220+J220+K220+L220+M220+N220+O220</f>
        <v>38141.9</v>
      </c>
      <c r="E220" s="39">
        <v>0</v>
      </c>
      <c r="F220" s="39">
        <v>0</v>
      </c>
      <c r="G220" s="39">
        <v>0</v>
      </c>
      <c r="H220" s="39">
        <v>0</v>
      </c>
      <c r="I220" s="39">
        <v>0</v>
      </c>
      <c r="J220" s="39">
        <v>13085.7</v>
      </c>
      <c r="K220" s="39">
        <v>25056.2</v>
      </c>
      <c r="L220" s="39">
        <v>0</v>
      </c>
      <c r="M220" s="39">
        <v>0</v>
      </c>
      <c r="N220" s="39">
        <v>0</v>
      </c>
      <c r="O220" s="39">
        <v>0</v>
      </c>
      <c r="P220" s="11"/>
    </row>
    <row r="221" spans="1:16" s="10" customFormat="1" ht="36" customHeight="1" x14ac:dyDescent="0.3">
      <c r="A221" s="57"/>
      <c r="B221" s="57"/>
      <c r="C221" s="36" t="s">
        <v>4</v>
      </c>
      <c r="D221" s="39">
        <f t="shared" ref="D221" si="161">E221+F221+G221+H221+I221+J221+K221+L221+M221+N221+O221</f>
        <v>0</v>
      </c>
      <c r="E221" s="39">
        <v>0</v>
      </c>
      <c r="F221" s="39">
        <v>0</v>
      </c>
      <c r="G221" s="39">
        <v>0</v>
      </c>
      <c r="H221" s="39">
        <v>0</v>
      </c>
      <c r="I221" s="39">
        <v>0</v>
      </c>
      <c r="J221" s="39">
        <v>0</v>
      </c>
      <c r="K221" s="39">
        <v>0</v>
      </c>
      <c r="L221" s="39">
        <v>0</v>
      </c>
      <c r="M221" s="39">
        <v>0</v>
      </c>
      <c r="N221" s="39">
        <v>0</v>
      </c>
      <c r="O221" s="39">
        <v>0</v>
      </c>
      <c r="P221" s="11"/>
    </row>
    <row r="222" spans="1:16" s="10" customFormat="1" ht="36" customHeight="1" x14ac:dyDescent="0.3">
      <c r="A222" s="57"/>
      <c r="B222" s="57"/>
      <c r="C222" s="36" t="s">
        <v>5</v>
      </c>
      <c r="D222" s="39">
        <f>E222+F222+G222+H222+I222+J222+K222+L222+M222+N222+O222</f>
        <v>0</v>
      </c>
      <c r="E222" s="39">
        <v>0</v>
      </c>
      <c r="F222" s="39">
        <v>0</v>
      </c>
      <c r="G222" s="39">
        <v>0</v>
      </c>
      <c r="H222" s="39">
        <v>0</v>
      </c>
      <c r="I222" s="39">
        <v>0</v>
      </c>
      <c r="J222" s="39">
        <v>0</v>
      </c>
      <c r="K222" s="39">
        <v>0</v>
      </c>
      <c r="L222" s="39">
        <v>0</v>
      </c>
      <c r="M222" s="39">
        <v>0</v>
      </c>
      <c r="N222" s="39">
        <v>0</v>
      </c>
      <c r="O222" s="39">
        <v>0</v>
      </c>
      <c r="P222" s="11"/>
    </row>
    <row r="223" spans="1:16" s="10" customFormat="1" ht="36" customHeight="1" x14ac:dyDescent="0.3">
      <c r="A223" s="57" t="s">
        <v>72</v>
      </c>
      <c r="B223" s="57" t="s">
        <v>76</v>
      </c>
      <c r="C223" s="36" t="s">
        <v>0</v>
      </c>
      <c r="D223" s="39">
        <f>E223+F223+G223+H223+I223+J223+K223+L223+M223+N223+O223</f>
        <v>3758.6</v>
      </c>
      <c r="E223" s="39">
        <f>E224+E225+E226+E227</f>
        <v>0</v>
      </c>
      <c r="F223" s="39">
        <f t="shared" ref="F223:O223" si="162">F224+F225+F226+F227</f>
        <v>0</v>
      </c>
      <c r="G223" s="39">
        <f t="shared" si="162"/>
        <v>0</v>
      </c>
      <c r="H223" s="39">
        <f t="shared" si="162"/>
        <v>0</v>
      </c>
      <c r="I223" s="39">
        <f t="shared" si="162"/>
        <v>0</v>
      </c>
      <c r="J223" s="39">
        <f t="shared" si="162"/>
        <v>101.3</v>
      </c>
      <c r="K223" s="39">
        <f t="shared" si="162"/>
        <v>573.9</v>
      </c>
      <c r="L223" s="39">
        <f t="shared" si="162"/>
        <v>901.1</v>
      </c>
      <c r="M223" s="39">
        <f t="shared" si="162"/>
        <v>846.4</v>
      </c>
      <c r="N223" s="39">
        <f t="shared" si="162"/>
        <v>410.5</v>
      </c>
      <c r="O223" s="39">
        <f t="shared" si="162"/>
        <v>925.4</v>
      </c>
      <c r="P223" s="11"/>
    </row>
    <row r="224" spans="1:16" s="10" customFormat="1" ht="36" customHeight="1" x14ac:dyDescent="0.3">
      <c r="A224" s="57"/>
      <c r="B224" s="57"/>
      <c r="C224" s="36" t="s">
        <v>2</v>
      </c>
      <c r="D224" s="39">
        <f t="shared" ref="D224:D226" si="163">E224+F224+G224+H224+I224+J224+K224+L224+M224+N224+O224</f>
        <v>0</v>
      </c>
      <c r="E224" s="39">
        <v>0</v>
      </c>
      <c r="F224" s="39">
        <v>0</v>
      </c>
      <c r="G224" s="39">
        <v>0</v>
      </c>
      <c r="H224" s="39">
        <v>0</v>
      </c>
      <c r="I224" s="39">
        <v>0</v>
      </c>
      <c r="J224" s="39">
        <v>0</v>
      </c>
      <c r="K224" s="39">
        <v>0</v>
      </c>
      <c r="L224" s="39">
        <v>0</v>
      </c>
      <c r="M224" s="39">
        <v>0</v>
      </c>
      <c r="N224" s="39">
        <v>0</v>
      </c>
      <c r="O224" s="39">
        <v>0</v>
      </c>
      <c r="P224" s="11"/>
    </row>
    <row r="225" spans="1:16" s="10" customFormat="1" ht="36" customHeight="1" x14ac:dyDescent="0.3">
      <c r="A225" s="57"/>
      <c r="B225" s="57"/>
      <c r="C225" s="36" t="s">
        <v>3</v>
      </c>
      <c r="D225" s="39">
        <f t="shared" si="163"/>
        <v>3758.6</v>
      </c>
      <c r="E225" s="39">
        <v>0</v>
      </c>
      <c r="F225" s="39">
        <v>0</v>
      </c>
      <c r="G225" s="39">
        <v>0</v>
      </c>
      <c r="H225" s="39">
        <v>0</v>
      </c>
      <c r="I225" s="39">
        <v>0</v>
      </c>
      <c r="J225" s="39">
        <v>101.3</v>
      </c>
      <c r="K225" s="39">
        <v>573.9</v>
      </c>
      <c r="L225" s="39">
        <v>901.1</v>
      </c>
      <c r="M225" s="39">
        <v>846.4</v>
      </c>
      <c r="N225" s="39">
        <v>410.5</v>
      </c>
      <c r="O225" s="39">
        <v>925.4</v>
      </c>
      <c r="P225" s="11"/>
    </row>
    <row r="226" spans="1:16" s="10" customFormat="1" ht="36" customHeight="1" x14ac:dyDescent="0.3">
      <c r="A226" s="57"/>
      <c r="B226" s="57"/>
      <c r="C226" s="36" t="s">
        <v>4</v>
      </c>
      <c r="D226" s="39">
        <f t="shared" si="163"/>
        <v>0</v>
      </c>
      <c r="E226" s="39">
        <v>0</v>
      </c>
      <c r="F226" s="39">
        <v>0</v>
      </c>
      <c r="G226" s="39">
        <v>0</v>
      </c>
      <c r="H226" s="39">
        <v>0</v>
      </c>
      <c r="I226" s="39">
        <v>0</v>
      </c>
      <c r="J226" s="39">
        <v>0</v>
      </c>
      <c r="K226" s="39">
        <v>0</v>
      </c>
      <c r="L226" s="39">
        <v>0</v>
      </c>
      <c r="M226" s="39">
        <v>0</v>
      </c>
      <c r="N226" s="39">
        <v>0</v>
      </c>
      <c r="O226" s="39">
        <v>0</v>
      </c>
      <c r="P226" s="11"/>
    </row>
    <row r="227" spans="1:16" s="10" customFormat="1" ht="36" customHeight="1" x14ac:dyDescent="0.3">
      <c r="A227" s="57"/>
      <c r="B227" s="57"/>
      <c r="C227" s="36" t="s">
        <v>5</v>
      </c>
      <c r="D227" s="39">
        <f>E227+F227+G227+H227+I227+J227+K227+L227+M227+N227+O227</f>
        <v>0</v>
      </c>
      <c r="E227" s="39">
        <v>0</v>
      </c>
      <c r="F227" s="39">
        <v>0</v>
      </c>
      <c r="G227" s="39">
        <v>0</v>
      </c>
      <c r="H227" s="39">
        <v>0</v>
      </c>
      <c r="I227" s="39">
        <v>0</v>
      </c>
      <c r="J227" s="39">
        <v>0</v>
      </c>
      <c r="K227" s="39">
        <v>0</v>
      </c>
      <c r="L227" s="39">
        <v>0</v>
      </c>
      <c r="M227" s="39">
        <v>0</v>
      </c>
      <c r="N227" s="39">
        <v>0</v>
      </c>
      <c r="O227" s="39">
        <v>0</v>
      </c>
      <c r="P227" s="11"/>
    </row>
    <row r="228" spans="1:16" s="10" customFormat="1" ht="36" customHeight="1" x14ac:dyDescent="0.3">
      <c r="A228" s="57" t="s">
        <v>79</v>
      </c>
      <c r="B228" s="57" t="s">
        <v>85</v>
      </c>
      <c r="C228" s="36" t="s">
        <v>0</v>
      </c>
      <c r="D228" s="39">
        <f>E228+F228+G228+H228+I228+J228+K228+L228+M228+N228+O228</f>
        <v>4019.3</v>
      </c>
      <c r="E228" s="39">
        <f t="shared" ref="E228:J228" si="164">E229+E230+E231+E232</f>
        <v>0</v>
      </c>
      <c r="F228" s="39">
        <f t="shared" si="164"/>
        <v>0</v>
      </c>
      <c r="G228" s="39">
        <f t="shared" si="164"/>
        <v>0</v>
      </c>
      <c r="H228" s="39">
        <f t="shared" si="164"/>
        <v>0</v>
      </c>
      <c r="I228" s="39">
        <f t="shared" si="164"/>
        <v>0</v>
      </c>
      <c r="J228" s="39">
        <f t="shared" si="164"/>
        <v>602.9</v>
      </c>
      <c r="K228" s="39">
        <v>1004.8</v>
      </c>
      <c r="L228" s="39">
        <f>L229+L230+L231+L232</f>
        <v>602.9</v>
      </c>
      <c r="M228" s="39">
        <f>M229+M230+M231+M232</f>
        <v>602.9</v>
      </c>
      <c r="N228" s="39">
        <f>N229+N230+N231+N232</f>
        <v>602.9</v>
      </c>
      <c r="O228" s="39">
        <f>O229+O230+O231+O232</f>
        <v>602.9</v>
      </c>
      <c r="P228" s="11"/>
    </row>
    <row r="229" spans="1:16" s="10" customFormat="1" ht="36" customHeight="1" x14ac:dyDescent="0.3">
      <c r="A229" s="57"/>
      <c r="B229" s="57"/>
      <c r="C229" s="36" t="s">
        <v>2</v>
      </c>
      <c r="D229" s="39">
        <f t="shared" ref="D229:D231" si="165">E229+F229+G229+H229+I229+J229+K229+L229+M229+N229+O229</f>
        <v>0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0</v>
      </c>
      <c r="K229" s="39">
        <v>0</v>
      </c>
      <c r="L229" s="39">
        <v>0</v>
      </c>
      <c r="M229" s="39">
        <v>0</v>
      </c>
      <c r="N229" s="39">
        <v>0</v>
      </c>
      <c r="O229" s="39">
        <v>0</v>
      </c>
      <c r="P229" s="11"/>
    </row>
    <row r="230" spans="1:16" s="10" customFormat="1" ht="36" customHeight="1" x14ac:dyDescent="0.3">
      <c r="A230" s="57"/>
      <c r="B230" s="57"/>
      <c r="C230" s="36" t="s">
        <v>3</v>
      </c>
      <c r="D230" s="39">
        <f t="shared" si="165"/>
        <v>4019.3</v>
      </c>
      <c r="E230" s="39">
        <v>0</v>
      </c>
      <c r="F230" s="39">
        <v>0</v>
      </c>
      <c r="G230" s="39">
        <v>0</v>
      </c>
      <c r="H230" s="39">
        <v>0</v>
      </c>
      <c r="I230" s="39">
        <v>0</v>
      </c>
      <c r="J230" s="39">
        <v>602.9</v>
      </c>
      <c r="K230" s="39">
        <v>1004.8</v>
      </c>
      <c r="L230" s="39">
        <v>602.9</v>
      </c>
      <c r="M230" s="39">
        <v>602.9</v>
      </c>
      <c r="N230" s="39">
        <v>602.9</v>
      </c>
      <c r="O230" s="39">
        <v>602.9</v>
      </c>
      <c r="P230" s="11"/>
    </row>
    <row r="231" spans="1:16" s="10" customFormat="1" ht="36" customHeight="1" x14ac:dyDescent="0.3">
      <c r="A231" s="57"/>
      <c r="B231" s="57"/>
      <c r="C231" s="36" t="s">
        <v>4</v>
      </c>
      <c r="D231" s="39">
        <f t="shared" si="165"/>
        <v>0</v>
      </c>
      <c r="E231" s="39">
        <v>0</v>
      </c>
      <c r="F231" s="39">
        <v>0</v>
      </c>
      <c r="G231" s="39">
        <v>0</v>
      </c>
      <c r="H231" s="39">
        <v>0</v>
      </c>
      <c r="I231" s="39">
        <v>0</v>
      </c>
      <c r="J231" s="39">
        <v>0</v>
      </c>
      <c r="K231" s="39">
        <v>0</v>
      </c>
      <c r="L231" s="39">
        <v>0</v>
      </c>
      <c r="M231" s="39">
        <v>0</v>
      </c>
      <c r="N231" s="39">
        <v>0</v>
      </c>
      <c r="O231" s="39">
        <v>0</v>
      </c>
      <c r="P231" s="11"/>
    </row>
    <row r="232" spans="1:16" s="10" customFormat="1" ht="62.25" customHeight="1" x14ac:dyDescent="0.3">
      <c r="A232" s="57"/>
      <c r="B232" s="57"/>
      <c r="C232" s="36" t="s">
        <v>5</v>
      </c>
      <c r="D232" s="39">
        <f>E232+F232+G232+H232+I232+J232+K232+L232+M232+N232+O232</f>
        <v>0</v>
      </c>
      <c r="E232" s="39">
        <v>0</v>
      </c>
      <c r="F232" s="39">
        <v>0</v>
      </c>
      <c r="G232" s="39">
        <v>0</v>
      </c>
      <c r="H232" s="39">
        <v>0</v>
      </c>
      <c r="I232" s="39">
        <v>0</v>
      </c>
      <c r="J232" s="39">
        <v>0</v>
      </c>
      <c r="K232" s="39">
        <v>0</v>
      </c>
      <c r="L232" s="39">
        <v>0</v>
      </c>
      <c r="M232" s="39">
        <v>0</v>
      </c>
      <c r="N232" s="39">
        <v>0</v>
      </c>
      <c r="O232" s="39">
        <v>0</v>
      </c>
      <c r="P232" s="11"/>
    </row>
    <row r="233" spans="1:16" s="10" customFormat="1" ht="42" customHeight="1" x14ac:dyDescent="0.3">
      <c r="A233" s="57" t="s">
        <v>93</v>
      </c>
      <c r="B233" s="57" t="s">
        <v>105</v>
      </c>
      <c r="C233" s="36" t="s">
        <v>0</v>
      </c>
      <c r="D233" s="39">
        <f>E233+F233+G233+H233+I233+J233+K233+L233+M233+N233+O233</f>
        <v>146310.79999999999</v>
      </c>
      <c r="E233" s="39">
        <f t="shared" ref="E233:J233" si="166">E234+E235+E237+E238</f>
        <v>0</v>
      </c>
      <c r="F233" s="39">
        <f t="shared" si="166"/>
        <v>0</v>
      </c>
      <c r="G233" s="39">
        <f t="shared" si="166"/>
        <v>0</v>
      </c>
      <c r="H233" s="39">
        <f t="shared" si="166"/>
        <v>0</v>
      </c>
      <c r="I233" s="39">
        <f t="shared" si="166"/>
        <v>0</v>
      </c>
      <c r="J233" s="39">
        <f t="shared" si="166"/>
        <v>0</v>
      </c>
      <c r="K233" s="39">
        <f t="shared" ref="K233:O233" si="167">K234+K236+K237+K238</f>
        <v>28562.799999999999</v>
      </c>
      <c r="L233" s="39">
        <f t="shared" si="167"/>
        <v>35253.9</v>
      </c>
      <c r="M233" s="39">
        <f t="shared" si="167"/>
        <v>82494.100000000006</v>
      </c>
      <c r="N233" s="39">
        <f t="shared" si="167"/>
        <v>0</v>
      </c>
      <c r="O233" s="39">
        <f t="shared" si="167"/>
        <v>0</v>
      </c>
      <c r="P233" s="11"/>
    </row>
    <row r="234" spans="1:16" s="10" customFormat="1" ht="38.25" customHeight="1" x14ac:dyDescent="0.3">
      <c r="A234" s="57"/>
      <c r="B234" s="57"/>
      <c r="C234" s="36" t="s">
        <v>2</v>
      </c>
      <c r="D234" s="39">
        <f t="shared" ref="D234:D237" si="168">E234+F234+G234+H234+I234+J234+K234+L234+M234+N234+O234</f>
        <v>0</v>
      </c>
      <c r="E234" s="39">
        <v>0</v>
      </c>
      <c r="F234" s="39">
        <v>0</v>
      </c>
      <c r="G234" s="39">
        <v>0</v>
      </c>
      <c r="H234" s="39">
        <v>0</v>
      </c>
      <c r="I234" s="39">
        <v>0</v>
      </c>
      <c r="J234" s="39">
        <v>0</v>
      </c>
      <c r="K234" s="33">
        <v>0</v>
      </c>
      <c r="L234" s="33">
        <v>0</v>
      </c>
      <c r="M234" s="33">
        <v>0</v>
      </c>
      <c r="N234" s="33">
        <v>0</v>
      </c>
      <c r="O234" s="33">
        <v>0</v>
      </c>
      <c r="P234" s="11"/>
    </row>
    <row r="235" spans="1:16" s="10" customFormat="1" ht="17.25" customHeight="1" x14ac:dyDescent="0.3">
      <c r="A235" s="57"/>
      <c r="B235" s="57"/>
      <c r="C235" s="58" t="s">
        <v>3</v>
      </c>
      <c r="D235" s="52">
        <f>E235+F235+G235+H235+I235+J235+K236+L236+M236+N236+O236</f>
        <v>146310.79999999999</v>
      </c>
      <c r="E235" s="52">
        <v>0</v>
      </c>
      <c r="F235" s="52">
        <v>0</v>
      </c>
      <c r="G235" s="52">
        <v>0</v>
      </c>
      <c r="H235" s="52">
        <v>0</v>
      </c>
      <c r="I235" s="52">
        <v>0</v>
      </c>
      <c r="J235" s="65">
        <v>0</v>
      </c>
      <c r="K235" s="41"/>
      <c r="L235" s="27">
        <v>6</v>
      </c>
      <c r="M235" s="33"/>
      <c r="N235" s="33"/>
      <c r="O235" s="33"/>
      <c r="P235" s="11"/>
    </row>
    <row r="236" spans="1:16" s="10" customFormat="1" ht="30" customHeight="1" x14ac:dyDescent="0.3">
      <c r="A236" s="57"/>
      <c r="B236" s="57"/>
      <c r="C236" s="59"/>
      <c r="D236" s="53"/>
      <c r="E236" s="53"/>
      <c r="F236" s="53"/>
      <c r="G236" s="53"/>
      <c r="H236" s="53"/>
      <c r="I236" s="53"/>
      <c r="J236" s="66"/>
      <c r="K236" s="42">
        <v>28562.799999999999</v>
      </c>
      <c r="L236" s="34">
        <v>35253.9</v>
      </c>
      <c r="M236" s="34">
        <v>82494.100000000006</v>
      </c>
      <c r="N236" s="34">
        <v>0</v>
      </c>
      <c r="O236" s="34">
        <v>0</v>
      </c>
      <c r="P236" s="11"/>
    </row>
    <row r="237" spans="1:16" s="10" customFormat="1" ht="42" customHeight="1" x14ac:dyDescent="0.3">
      <c r="A237" s="57"/>
      <c r="B237" s="57"/>
      <c r="C237" s="36" t="s">
        <v>4</v>
      </c>
      <c r="D237" s="39">
        <f t="shared" si="168"/>
        <v>0</v>
      </c>
      <c r="E237" s="39">
        <v>0</v>
      </c>
      <c r="F237" s="39">
        <v>0</v>
      </c>
      <c r="G237" s="39">
        <v>0</v>
      </c>
      <c r="H237" s="39">
        <v>0</v>
      </c>
      <c r="I237" s="39">
        <v>0</v>
      </c>
      <c r="J237" s="39">
        <v>0</v>
      </c>
      <c r="K237" s="34">
        <v>0</v>
      </c>
      <c r="L237" s="34">
        <v>0</v>
      </c>
      <c r="M237" s="34">
        <v>0</v>
      </c>
      <c r="N237" s="34">
        <v>0</v>
      </c>
      <c r="O237" s="34">
        <v>0</v>
      </c>
      <c r="P237" s="11"/>
    </row>
    <row r="238" spans="1:16" s="10" customFormat="1" ht="33" customHeight="1" x14ac:dyDescent="0.3">
      <c r="A238" s="57"/>
      <c r="B238" s="57"/>
      <c r="C238" s="36" t="s">
        <v>5</v>
      </c>
      <c r="D238" s="39">
        <f>E238+F238+G238+H238+I238+J238+K238+L238+M238+N238+O238</f>
        <v>0</v>
      </c>
      <c r="E238" s="39">
        <v>0</v>
      </c>
      <c r="F238" s="39">
        <v>0</v>
      </c>
      <c r="G238" s="39">
        <v>0</v>
      </c>
      <c r="H238" s="39">
        <v>0</v>
      </c>
      <c r="I238" s="39">
        <v>0</v>
      </c>
      <c r="J238" s="39">
        <v>0</v>
      </c>
      <c r="K238" s="39">
        <v>0</v>
      </c>
      <c r="L238" s="39">
        <v>0</v>
      </c>
      <c r="M238" s="39">
        <v>0</v>
      </c>
      <c r="N238" s="39">
        <v>0</v>
      </c>
      <c r="O238" s="39">
        <v>0</v>
      </c>
      <c r="P238" s="11"/>
    </row>
    <row r="239" spans="1:16" s="10" customFormat="1" ht="36" customHeight="1" x14ac:dyDescent="0.3">
      <c r="A239" s="56" t="s">
        <v>80</v>
      </c>
      <c r="B239" s="56" t="s">
        <v>81</v>
      </c>
      <c r="C239" s="35" t="s">
        <v>0</v>
      </c>
      <c r="D239" s="15">
        <f>E239+F239+G239+H239+I239+J239+K239+L239+M239+N239+O239</f>
        <v>195201.6</v>
      </c>
      <c r="E239" s="15">
        <f>E240+E241+E242+E243</f>
        <v>0</v>
      </c>
      <c r="F239" s="15">
        <f t="shared" ref="F239:O239" si="169">F240+F241+F242+F243</f>
        <v>0</v>
      </c>
      <c r="G239" s="15">
        <f t="shared" si="169"/>
        <v>0</v>
      </c>
      <c r="H239" s="15">
        <f t="shared" si="169"/>
        <v>0</v>
      </c>
      <c r="I239" s="15">
        <f t="shared" si="169"/>
        <v>0</v>
      </c>
      <c r="J239" s="15">
        <f t="shared" si="169"/>
        <v>10400</v>
      </c>
      <c r="K239" s="15">
        <f t="shared" si="169"/>
        <v>21200</v>
      </c>
      <c r="L239" s="15">
        <f>L240+L241+L242+L243</f>
        <v>67950</v>
      </c>
      <c r="M239" s="15">
        <f t="shared" si="169"/>
        <v>25500</v>
      </c>
      <c r="N239" s="15">
        <f t="shared" si="169"/>
        <v>36251.599999999999</v>
      </c>
      <c r="O239" s="15">
        <f t="shared" si="169"/>
        <v>33900</v>
      </c>
      <c r="P239" s="11"/>
    </row>
    <row r="240" spans="1:16" s="10" customFormat="1" ht="36" customHeight="1" x14ac:dyDescent="0.3">
      <c r="A240" s="57"/>
      <c r="B240" s="57"/>
      <c r="C240" s="36" t="s">
        <v>2</v>
      </c>
      <c r="D240" s="39">
        <f t="shared" ref="D240:D248" si="170">E240+F240+G240+H240+I240+J240+K240+L240+M240+N240+O240</f>
        <v>0</v>
      </c>
      <c r="E240" s="39">
        <f t="shared" ref="E240:O242" si="171">E245+E255</f>
        <v>0</v>
      </c>
      <c r="F240" s="39">
        <f t="shared" si="171"/>
        <v>0</v>
      </c>
      <c r="G240" s="39">
        <f t="shared" si="171"/>
        <v>0</v>
      </c>
      <c r="H240" s="39">
        <f t="shared" si="171"/>
        <v>0</v>
      </c>
      <c r="I240" s="39">
        <f t="shared" si="171"/>
        <v>0</v>
      </c>
      <c r="J240" s="39">
        <f t="shared" si="171"/>
        <v>0</v>
      </c>
      <c r="K240" s="39">
        <f t="shared" si="171"/>
        <v>0</v>
      </c>
      <c r="L240" s="39">
        <f t="shared" si="171"/>
        <v>0</v>
      </c>
      <c r="M240" s="39">
        <f t="shared" si="171"/>
        <v>0</v>
      </c>
      <c r="N240" s="39">
        <f t="shared" si="171"/>
        <v>0</v>
      </c>
      <c r="O240" s="39">
        <f t="shared" si="171"/>
        <v>0</v>
      </c>
      <c r="P240" s="11"/>
    </row>
    <row r="241" spans="1:16" s="10" customFormat="1" ht="36" customHeight="1" x14ac:dyDescent="0.3">
      <c r="A241" s="57"/>
      <c r="B241" s="57"/>
      <c r="C241" s="36" t="s">
        <v>3</v>
      </c>
      <c r="D241" s="39">
        <f t="shared" si="170"/>
        <v>181279</v>
      </c>
      <c r="E241" s="39">
        <f t="shared" si="171"/>
        <v>0</v>
      </c>
      <c r="F241" s="39">
        <f t="shared" si="171"/>
        <v>0</v>
      </c>
      <c r="G241" s="39">
        <f t="shared" si="171"/>
        <v>0</v>
      </c>
      <c r="H241" s="39">
        <f t="shared" si="171"/>
        <v>0</v>
      </c>
      <c r="I241" s="39">
        <f t="shared" si="171"/>
        <v>0</v>
      </c>
      <c r="J241" s="39">
        <f t="shared" si="171"/>
        <v>9776</v>
      </c>
      <c r="K241" s="39">
        <f t="shared" si="171"/>
        <v>19928</v>
      </c>
      <c r="L241" s="39">
        <f t="shared" si="171"/>
        <v>63873</v>
      </c>
      <c r="M241" s="39">
        <f t="shared" si="171"/>
        <v>23970</v>
      </c>
      <c r="N241" s="39">
        <f t="shared" si="171"/>
        <v>31866</v>
      </c>
      <c r="O241" s="39">
        <f t="shared" si="171"/>
        <v>31866</v>
      </c>
      <c r="P241" s="11"/>
    </row>
    <row r="242" spans="1:16" s="10" customFormat="1" ht="36" customHeight="1" x14ac:dyDescent="0.3">
      <c r="A242" s="57"/>
      <c r="B242" s="57"/>
      <c r="C242" s="36" t="s">
        <v>4</v>
      </c>
      <c r="D242" s="39">
        <f t="shared" si="170"/>
        <v>13922.6</v>
      </c>
      <c r="E242" s="39">
        <f t="shared" si="171"/>
        <v>0</v>
      </c>
      <c r="F242" s="39">
        <f t="shared" si="171"/>
        <v>0</v>
      </c>
      <c r="G242" s="39">
        <f t="shared" si="171"/>
        <v>0</v>
      </c>
      <c r="H242" s="39">
        <f t="shared" si="171"/>
        <v>0</v>
      </c>
      <c r="I242" s="39">
        <f t="shared" si="171"/>
        <v>0</v>
      </c>
      <c r="J242" s="39">
        <f t="shared" si="171"/>
        <v>624</v>
      </c>
      <c r="K242" s="39">
        <f t="shared" si="171"/>
        <v>1272</v>
      </c>
      <c r="L242" s="39">
        <f t="shared" si="171"/>
        <v>4077</v>
      </c>
      <c r="M242" s="39">
        <f t="shared" si="171"/>
        <v>1530</v>
      </c>
      <c r="N242" s="39">
        <f t="shared" si="171"/>
        <v>4385.6000000000004</v>
      </c>
      <c r="O242" s="39">
        <f t="shared" si="171"/>
        <v>2034</v>
      </c>
      <c r="P242" s="11"/>
    </row>
    <row r="243" spans="1:16" s="10" customFormat="1" ht="36" customHeight="1" x14ac:dyDescent="0.3">
      <c r="A243" s="57"/>
      <c r="B243" s="57"/>
      <c r="C243" s="36" t="s">
        <v>5</v>
      </c>
      <c r="D243" s="39">
        <f t="shared" si="170"/>
        <v>0</v>
      </c>
      <c r="E243" s="39">
        <f>E248+E258</f>
        <v>0</v>
      </c>
      <c r="F243" s="39">
        <f t="shared" ref="F243:O243" si="172">F248+F258</f>
        <v>0</v>
      </c>
      <c r="G243" s="39">
        <f t="shared" si="172"/>
        <v>0</v>
      </c>
      <c r="H243" s="39">
        <f t="shared" si="172"/>
        <v>0</v>
      </c>
      <c r="I243" s="39">
        <f t="shared" si="172"/>
        <v>0</v>
      </c>
      <c r="J243" s="39">
        <f t="shared" si="172"/>
        <v>0</v>
      </c>
      <c r="K243" s="39">
        <f t="shared" si="172"/>
        <v>0</v>
      </c>
      <c r="L243" s="39">
        <f t="shared" si="172"/>
        <v>0</v>
      </c>
      <c r="M243" s="39">
        <f t="shared" si="172"/>
        <v>0</v>
      </c>
      <c r="N243" s="39">
        <f t="shared" si="172"/>
        <v>0</v>
      </c>
      <c r="O243" s="39">
        <f t="shared" si="172"/>
        <v>0</v>
      </c>
      <c r="P243" s="11"/>
    </row>
    <row r="244" spans="1:16" s="10" customFormat="1" ht="36" customHeight="1" x14ac:dyDescent="0.3">
      <c r="A244" s="57" t="s">
        <v>82</v>
      </c>
      <c r="B244" s="57" t="s">
        <v>83</v>
      </c>
      <c r="C244" s="36" t="s">
        <v>0</v>
      </c>
      <c r="D244" s="39">
        <f t="shared" si="170"/>
        <v>192850</v>
      </c>
      <c r="E244" s="39">
        <f>E245+E246+E247+E248</f>
        <v>0</v>
      </c>
      <c r="F244" s="39">
        <f t="shared" ref="F244:O244" si="173">F245+F246+F247+F248</f>
        <v>0</v>
      </c>
      <c r="G244" s="39">
        <f t="shared" si="173"/>
        <v>0</v>
      </c>
      <c r="H244" s="39">
        <f t="shared" si="173"/>
        <v>0</v>
      </c>
      <c r="I244" s="39">
        <f t="shared" si="173"/>
        <v>0</v>
      </c>
      <c r="J244" s="39">
        <f t="shared" si="173"/>
        <v>10400</v>
      </c>
      <c r="K244" s="39">
        <f t="shared" si="173"/>
        <v>21200</v>
      </c>
      <c r="L244" s="39">
        <f t="shared" si="173"/>
        <v>67950</v>
      </c>
      <c r="M244" s="39">
        <f t="shared" si="173"/>
        <v>25500</v>
      </c>
      <c r="N244" s="39">
        <f t="shared" si="173"/>
        <v>33900</v>
      </c>
      <c r="O244" s="39">
        <f t="shared" si="173"/>
        <v>33900</v>
      </c>
      <c r="P244" s="11"/>
    </row>
    <row r="245" spans="1:16" s="10" customFormat="1" ht="36" customHeight="1" x14ac:dyDescent="0.3">
      <c r="A245" s="57"/>
      <c r="B245" s="57"/>
      <c r="C245" s="36" t="s">
        <v>2</v>
      </c>
      <c r="D245" s="39">
        <f t="shared" si="170"/>
        <v>0</v>
      </c>
      <c r="E245" s="39">
        <f t="shared" ref="E245:O245" si="174">E250</f>
        <v>0</v>
      </c>
      <c r="F245" s="39">
        <f t="shared" si="174"/>
        <v>0</v>
      </c>
      <c r="G245" s="39">
        <f t="shared" si="174"/>
        <v>0</v>
      </c>
      <c r="H245" s="39">
        <f t="shared" si="174"/>
        <v>0</v>
      </c>
      <c r="I245" s="39">
        <f t="shared" si="174"/>
        <v>0</v>
      </c>
      <c r="J245" s="39">
        <f t="shared" si="174"/>
        <v>0</v>
      </c>
      <c r="K245" s="39">
        <f t="shared" si="174"/>
        <v>0</v>
      </c>
      <c r="L245" s="39">
        <f t="shared" si="174"/>
        <v>0</v>
      </c>
      <c r="M245" s="39">
        <f t="shared" si="174"/>
        <v>0</v>
      </c>
      <c r="N245" s="39">
        <f t="shared" si="174"/>
        <v>0</v>
      </c>
      <c r="O245" s="39">
        <f t="shared" si="174"/>
        <v>0</v>
      </c>
      <c r="P245" s="11"/>
    </row>
    <row r="246" spans="1:16" s="10" customFormat="1" ht="36" customHeight="1" x14ac:dyDescent="0.3">
      <c r="A246" s="57"/>
      <c r="B246" s="57"/>
      <c r="C246" s="36" t="s">
        <v>3</v>
      </c>
      <c r="D246" s="39">
        <f t="shared" si="170"/>
        <v>181279</v>
      </c>
      <c r="E246" s="39">
        <f t="shared" ref="E246:O246" si="175">E251</f>
        <v>0</v>
      </c>
      <c r="F246" s="39">
        <f t="shared" si="175"/>
        <v>0</v>
      </c>
      <c r="G246" s="39">
        <f t="shared" si="175"/>
        <v>0</v>
      </c>
      <c r="H246" s="39">
        <f t="shared" si="175"/>
        <v>0</v>
      </c>
      <c r="I246" s="39">
        <f t="shared" si="175"/>
        <v>0</v>
      </c>
      <c r="J246" s="39">
        <f t="shared" si="175"/>
        <v>9776</v>
      </c>
      <c r="K246" s="39">
        <f t="shared" si="175"/>
        <v>19928</v>
      </c>
      <c r="L246" s="39">
        <f t="shared" si="175"/>
        <v>63873</v>
      </c>
      <c r="M246" s="39">
        <f t="shared" si="175"/>
        <v>23970</v>
      </c>
      <c r="N246" s="39">
        <f t="shared" si="175"/>
        <v>31866</v>
      </c>
      <c r="O246" s="39">
        <f t="shared" si="175"/>
        <v>31866</v>
      </c>
      <c r="P246" s="11"/>
    </row>
    <row r="247" spans="1:16" s="10" customFormat="1" ht="36" customHeight="1" x14ac:dyDescent="0.3">
      <c r="A247" s="57"/>
      <c r="B247" s="57"/>
      <c r="C247" s="36" t="s">
        <v>4</v>
      </c>
      <c r="D247" s="39">
        <f t="shared" si="170"/>
        <v>11571</v>
      </c>
      <c r="E247" s="39">
        <f t="shared" ref="E247:O247" si="176">E252</f>
        <v>0</v>
      </c>
      <c r="F247" s="39">
        <f t="shared" si="176"/>
        <v>0</v>
      </c>
      <c r="G247" s="39">
        <f t="shared" si="176"/>
        <v>0</v>
      </c>
      <c r="H247" s="39">
        <f t="shared" si="176"/>
        <v>0</v>
      </c>
      <c r="I247" s="39">
        <f t="shared" si="176"/>
        <v>0</v>
      </c>
      <c r="J247" s="39">
        <f t="shared" si="176"/>
        <v>624</v>
      </c>
      <c r="K247" s="39">
        <f t="shared" si="176"/>
        <v>1272</v>
      </c>
      <c r="L247" s="39">
        <f t="shared" si="176"/>
        <v>4077</v>
      </c>
      <c r="M247" s="39">
        <f t="shared" si="176"/>
        <v>1530</v>
      </c>
      <c r="N247" s="39">
        <f t="shared" si="176"/>
        <v>2034</v>
      </c>
      <c r="O247" s="39">
        <f t="shared" si="176"/>
        <v>2034</v>
      </c>
      <c r="P247" s="11"/>
    </row>
    <row r="248" spans="1:16" s="10" customFormat="1" ht="36" customHeight="1" x14ac:dyDescent="0.3">
      <c r="A248" s="57"/>
      <c r="B248" s="57"/>
      <c r="C248" s="36" t="s">
        <v>5</v>
      </c>
      <c r="D248" s="39">
        <f t="shared" si="170"/>
        <v>0</v>
      </c>
      <c r="E248" s="39">
        <f t="shared" ref="E248:O248" si="177">E253</f>
        <v>0</v>
      </c>
      <c r="F248" s="39">
        <f t="shared" si="177"/>
        <v>0</v>
      </c>
      <c r="G248" s="39">
        <f t="shared" si="177"/>
        <v>0</v>
      </c>
      <c r="H248" s="39">
        <f t="shared" si="177"/>
        <v>0</v>
      </c>
      <c r="I248" s="39">
        <f t="shared" si="177"/>
        <v>0</v>
      </c>
      <c r="J248" s="39">
        <f t="shared" si="177"/>
        <v>0</v>
      </c>
      <c r="K248" s="39">
        <f t="shared" si="177"/>
        <v>0</v>
      </c>
      <c r="L248" s="39">
        <f t="shared" si="177"/>
        <v>0</v>
      </c>
      <c r="M248" s="39">
        <f t="shared" si="177"/>
        <v>0</v>
      </c>
      <c r="N248" s="39">
        <f t="shared" si="177"/>
        <v>0</v>
      </c>
      <c r="O248" s="39">
        <f t="shared" si="177"/>
        <v>0</v>
      </c>
      <c r="P248" s="11"/>
    </row>
    <row r="249" spans="1:16" ht="36" customHeight="1" x14ac:dyDescent="0.3">
      <c r="A249" s="57" t="s">
        <v>84</v>
      </c>
      <c r="B249" s="57" t="s">
        <v>121</v>
      </c>
      <c r="C249" s="36" t="s">
        <v>0</v>
      </c>
      <c r="D249" s="39">
        <f>E249+F249+G249+H249+I249+J249+K249+L249+M249+N249+O249</f>
        <v>192850</v>
      </c>
      <c r="E249" s="39">
        <f>E250+E251+E252+E253</f>
        <v>0</v>
      </c>
      <c r="F249" s="39">
        <f t="shared" ref="F249:O249" si="178">F250+F251+F252+F253</f>
        <v>0</v>
      </c>
      <c r="G249" s="39">
        <f t="shared" si="178"/>
        <v>0</v>
      </c>
      <c r="H249" s="39">
        <f t="shared" si="178"/>
        <v>0</v>
      </c>
      <c r="I249" s="39">
        <f t="shared" si="178"/>
        <v>0</v>
      </c>
      <c r="J249" s="39">
        <f t="shared" si="178"/>
        <v>10400</v>
      </c>
      <c r="K249" s="39">
        <f t="shared" si="178"/>
        <v>21200</v>
      </c>
      <c r="L249" s="39">
        <f t="shared" si="178"/>
        <v>67950</v>
      </c>
      <c r="M249" s="39">
        <f t="shared" si="178"/>
        <v>25500</v>
      </c>
      <c r="N249" s="39">
        <f t="shared" si="178"/>
        <v>33900</v>
      </c>
      <c r="O249" s="39">
        <f t="shared" si="178"/>
        <v>33900</v>
      </c>
      <c r="P249" s="11"/>
    </row>
    <row r="250" spans="1:16" ht="36" customHeight="1" x14ac:dyDescent="0.3">
      <c r="A250" s="57"/>
      <c r="B250" s="57"/>
      <c r="C250" s="36" t="s">
        <v>2</v>
      </c>
      <c r="D250" s="39">
        <f t="shared" ref="D250:D258" si="179">E250+F250+G250+H250+I250+J250+K250+L250+M250+N250+O250</f>
        <v>0</v>
      </c>
      <c r="E250" s="39">
        <v>0</v>
      </c>
      <c r="F250" s="39">
        <v>0</v>
      </c>
      <c r="G250" s="39">
        <v>0</v>
      </c>
      <c r="H250" s="39">
        <v>0</v>
      </c>
      <c r="I250" s="39">
        <v>0</v>
      </c>
      <c r="J250" s="39">
        <v>0</v>
      </c>
      <c r="K250" s="39">
        <v>0</v>
      </c>
      <c r="L250" s="39">
        <v>0</v>
      </c>
      <c r="M250" s="39">
        <v>0</v>
      </c>
      <c r="N250" s="39">
        <v>0</v>
      </c>
      <c r="O250" s="39">
        <v>0</v>
      </c>
      <c r="P250" s="11"/>
    </row>
    <row r="251" spans="1:16" ht="36" customHeight="1" x14ac:dyDescent="0.3">
      <c r="A251" s="57"/>
      <c r="B251" s="57"/>
      <c r="C251" s="36" t="s">
        <v>3</v>
      </c>
      <c r="D251" s="39">
        <f t="shared" si="179"/>
        <v>181279</v>
      </c>
      <c r="E251" s="39">
        <v>0</v>
      </c>
      <c r="F251" s="39">
        <v>0</v>
      </c>
      <c r="G251" s="39">
        <v>0</v>
      </c>
      <c r="H251" s="39">
        <v>0</v>
      </c>
      <c r="I251" s="39">
        <v>0</v>
      </c>
      <c r="J251" s="39">
        <v>9776</v>
      </c>
      <c r="K251" s="39">
        <v>19928</v>
      </c>
      <c r="L251" s="39">
        <v>63873</v>
      </c>
      <c r="M251" s="39">
        <v>23970</v>
      </c>
      <c r="N251" s="39">
        <v>31866</v>
      </c>
      <c r="O251" s="39">
        <v>31866</v>
      </c>
      <c r="P251" s="11"/>
    </row>
    <row r="252" spans="1:16" ht="36" customHeight="1" x14ac:dyDescent="0.3">
      <c r="A252" s="57"/>
      <c r="B252" s="57"/>
      <c r="C252" s="36" t="s">
        <v>4</v>
      </c>
      <c r="D252" s="39">
        <f t="shared" si="179"/>
        <v>11571</v>
      </c>
      <c r="E252" s="39">
        <v>0</v>
      </c>
      <c r="F252" s="39">
        <v>0</v>
      </c>
      <c r="G252" s="39">
        <v>0</v>
      </c>
      <c r="H252" s="39">
        <v>0</v>
      </c>
      <c r="I252" s="39">
        <v>0</v>
      </c>
      <c r="J252" s="39">
        <v>624</v>
      </c>
      <c r="K252" s="39">
        <v>1272</v>
      </c>
      <c r="L252" s="39">
        <v>4077</v>
      </c>
      <c r="M252" s="39">
        <v>1530</v>
      </c>
      <c r="N252" s="39">
        <v>2034</v>
      </c>
      <c r="O252" s="39">
        <v>2034</v>
      </c>
      <c r="P252" s="11"/>
    </row>
    <row r="253" spans="1:16" ht="36" customHeight="1" x14ac:dyDescent="0.3">
      <c r="A253" s="57"/>
      <c r="B253" s="57"/>
      <c r="C253" s="36" t="s">
        <v>5</v>
      </c>
      <c r="D253" s="39">
        <f t="shared" si="179"/>
        <v>0</v>
      </c>
      <c r="E253" s="39">
        <v>0</v>
      </c>
      <c r="F253" s="39">
        <v>0</v>
      </c>
      <c r="G253" s="39">
        <v>0</v>
      </c>
      <c r="H253" s="39">
        <v>0</v>
      </c>
      <c r="I253" s="39">
        <v>0</v>
      </c>
      <c r="J253" s="39">
        <v>0</v>
      </c>
      <c r="K253" s="39">
        <v>0</v>
      </c>
      <c r="L253" s="39">
        <v>0</v>
      </c>
      <c r="M253" s="39">
        <v>0</v>
      </c>
      <c r="N253" s="39">
        <v>0</v>
      </c>
      <c r="O253" s="39">
        <v>0</v>
      </c>
      <c r="P253" s="11"/>
    </row>
    <row r="254" spans="1:16" s="10" customFormat="1" ht="36" customHeight="1" x14ac:dyDescent="0.3">
      <c r="A254" s="57" t="s">
        <v>94</v>
      </c>
      <c r="B254" s="57" t="s">
        <v>96</v>
      </c>
      <c r="C254" s="36" t="s">
        <v>0</v>
      </c>
      <c r="D254" s="39">
        <f t="shared" si="179"/>
        <v>2351.6</v>
      </c>
      <c r="E254" s="39">
        <f>E255+E256+E257+E258</f>
        <v>0</v>
      </c>
      <c r="F254" s="39">
        <f t="shared" ref="F254:O254" si="180">F255+F256+F257+F258</f>
        <v>0</v>
      </c>
      <c r="G254" s="39">
        <f t="shared" si="180"/>
        <v>0</v>
      </c>
      <c r="H254" s="39">
        <f t="shared" si="180"/>
        <v>0</v>
      </c>
      <c r="I254" s="39">
        <f t="shared" si="180"/>
        <v>0</v>
      </c>
      <c r="J254" s="39">
        <f t="shared" si="180"/>
        <v>0</v>
      </c>
      <c r="K254" s="39">
        <f t="shared" si="180"/>
        <v>0</v>
      </c>
      <c r="L254" s="39">
        <f t="shared" si="180"/>
        <v>0</v>
      </c>
      <c r="M254" s="39">
        <f t="shared" si="180"/>
        <v>0</v>
      </c>
      <c r="N254" s="39">
        <f t="shared" si="180"/>
        <v>2351.6</v>
      </c>
      <c r="O254" s="39">
        <f t="shared" si="180"/>
        <v>0</v>
      </c>
      <c r="P254" s="11"/>
    </row>
    <row r="255" spans="1:16" s="10" customFormat="1" ht="36" customHeight="1" x14ac:dyDescent="0.3">
      <c r="A255" s="57"/>
      <c r="B255" s="57"/>
      <c r="C255" s="36" t="s">
        <v>2</v>
      </c>
      <c r="D255" s="39">
        <f t="shared" si="179"/>
        <v>0</v>
      </c>
      <c r="E255" s="39">
        <f t="shared" ref="E255:O255" si="181">E260</f>
        <v>0</v>
      </c>
      <c r="F255" s="39">
        <f t="shared" si="181"/>
        <v>0</v>
      </c>
      <c r="G255" s="39">
        <f t="shared" si="181"/>
        <v>0</v>
      </c>
      <c r="H255" s="39">
        <f t="shared" si="181"/>
        <v>0</v>
      </c>
      <c r="I255" s="39">
        <f t="shared" si="181"/>
        <v>0</v>
      </c>
      <c r="J255" s="39">
        <f t="shared" si="181"/>
        <v>0</v>
      </c>
      <c r="K255" s="39">
        <f t="shared" si="181"/>
        <v>0</v>
      </c>
      <c r="L255" s="39">
        <f t="shared" si="181"/>
        <v>0</v>
      </c>
      <c r="M255" s="39">
        <f t="shared" si="181"/>
        <v>0</v>
      </c>
      <c r="N255" s="39">
        <f t="shared" si="181"/>
        <v>0</v>
      </c>
      <c r="O255" s="39">
        <f t="shared" si="181"/>
        <v>0</v>
      </c>
      <c r="P255" s="11"/>
    </row>
    <row r="256" spans="1:16" s="10" customFormat="1" ht="36" customHeight="1" x14ac:dyDescent="0.3">
      <c r="A256" s="57"/>
      <c r="B256" s="57"/>
      <c r="C256" s="36" t="s">
        <v>3</v>
      </c>
      <c r="D256" s="39">
        <f t="shared" si="179"/>
        <v>0</v>
      </c>
      <c r="E256" s="39">
        <f t="shared" ref="E256:O256" si="182">E261</f>
        <v>0</v>
      </c>
      <c r="F256" s="39">
        <f t="shared" si="182"/>
        <v>0</v>
      </c>
      <c r="G256" s="39">
        <f t="shared" si="182"/>
        <v>0</v>
      </c>
      <c r="H256" s="39">
        <f t="shared" si="182"/>
        <v>0</v>
      </c>
      <c r="I256" s="39">
        <f t="shared" si="182"/>
        <v>0</v>
      </c>
      <c r="J256" s="39">
        <f t="shared" si="182"/>
        <v>0</v>
      </c>
      <c r="K256" s="39">
        <f t="shared" si="182"/>
        <v>0</v>
      </c>
      <c r="L256" s="39">
        <f t="shared" si="182"/>
        <v>0</v>
      </c>
      <c r="M256" s="39">
        <f t="shared" si="182"/>
        <v>0</v>
      </c>
      <c r="N256" s="39">
        <f t="shared" si="182"/>
        <v>0</v>
      </c>
      <c r="O256" s="39">
        <f t="shared" si="182"/>
        <v>0</v>
      </c>
      <c r="P256" s="11"/>
    </row>
    <row r="257" spans="1:16" s="10" customFormat="1" ht="36" customHeight="1" x14ac:dyDescent="0.3">
      <c r="A257" s="57"/>
      <c r="B257" s="57"/>
      <c r="C257" s="36" t="s">
        <v>4</v>
      </c>
      <c r="D257" s="39">
        <f t="shared" si="179"/>
        <v>2351.6</v>
      </c>
      <c r="E257" s="39">
        <f t="shared" ref="E257:O257" si="183">E262</f>
        <v>0</v>
      </c>
      <c r="F257" s="39">
        <f t="shared" si="183"/>
        <v>0</v>
      </c>
      <c r="G257" s="39">
        <f t="shared" si="183"/>
        <v>0</v>
      </c>
      <c r="H257" s="39">
        <f t="shared" si="183"/>
        <v>0</v>
      </c>
      <c r="I257" s="39">
        <f t="shared" si="183"/>
        <v>0</v>
      </c>
      <c r="J257" s="39">
        <f t="shared" si="183"/>
        <v>0</v>
      </c>
      <c r="K257" s="39">
        <f t="shared" si="183"/>
        <v>0</v>
      </c>
      <c r="L257" s="39">
        <f t="shared" si="183"/>
        <v>0</v>
      </c>
      <c r="M257" s="39">
        <f t="shared" si="183"/>
        <v>0</v>
      </c>
      <c r="N257" s="39">
        <f t="shared" si="183"/>
        <v>2351.6</v>
      </c>
      <c r="O257" s="39">
        <f t="shared" si="183"/>
        <v>0</v>
      </c>
      <c r="P257" s="11"/>
    </row>
    <row r="258" spans="1:16" s="10" customFormat="1" ht="36" customHeight="1" x14ac:dyDescent="0.3">
      <c r="A258" s="57"/>
      <c r="B258" s="57"/>
      <c r="C258" s="36" t="s">
        <v>5</v>
      </c>
      <c r="D258" s="39">
        <f t="shared" si="179"/>
        <v>0</v>
      </c>
      <c r="E258" s="39">
        <f t="shared" ref="E258:O258" si="184">E263</f>
        <v>0</v>
      </c>
      <c r="F258" s="39">
        <f t="shared" si="184"/>
        <v>0</v>
      </c>
      <c r="G258" s="39">
        <f t="shared" si="184"/>
        <v>0</v>
      </c>
      <c r="H258" s="39">
        <f t="shared" si="184"/>
        <v>0</v>
      </c>
      <c r="I258" s="39">
        <f t="shared" si="184"/>
        <v>0</v>
      </c>
      <c r="J258" s="39">
        <f t="shared" si="184"/>
        <v>0</v>
      </c>
      <c r="K258" s="39">
        <f t="shared" si="184"/>
        <v>0</v>
      </c>
      <c r="L258" s="39">
        <f t="shared" si="184"/>
        <v>0</v>
      </c>
      <c r="M258" s="39">
        <f t="shared" si="184"/>
        <v>0</v>
      </c>
      <c r="N258" s="39">
        <f t="shared" si="184"/>
        <v>0</v>
      </c>
      <c r="O258" s="39">
        <f t="shared" si="184"/>
        <v>0</v>
      </c>
      <c r="P258" s="11"/>
    </row>
    <row r="259" spans="1:16" s="10" customFormat="1" ht="36" customHeight="1" x14ac:dyDescent="0.3">
      <c r="A259" s="57" t="s">
        <v>95</v>
      </c>
      <c r="B259" s="57" t="s">
        <v>97</v>
      </c>
      <c r="C259" s="36" t="s">
        <v>0</v>
      </c>
      <c r="D259" s="39">
        <f>E259+F259+G259+H259+I259+J259+K259+L259+M259+N259+O259</f>
        <v>2351.6</v>
      </c>
      <c r="E259" s="39">
        <f>E260+E261+E262+E263</f>
        <v>0</v>
      </c>
      <c r="F259" s="39">
        <f t="shared" ref="F259:O259" si="185">F260+F261+F262+F263</f>
        <v>0</v>
      </c>
      <c r="G259" s="39">
        <f t="shared" si="185"/>
        <v>0</v>
      </c>
      <c r="H259" s="39">
        <f t="shared" si="185"/>
        <v>0</v>
      </c>
      <c r="I259" s="39">
        <f t="shared" si="185"/>
        <v>0</v>
      </c>
      <c r="J259" s="39">
        <f t="shared" si="185"/>
        <v>0</v>
      </c>
      <c r="K259" s="39">
        <f t="shared" si="185"/>
        <v>0</v>
      </c>
      <c r="L259" s="39">
        <f t="shared" si="185"/>
        <v>0</v>
      </c>
      <c r="M259" s="39">
        <f t="shared" si="185"/>
        <v>0</v>
      </c>
      <c r="N259" s="39">
        <f t="shared" si="185"/>
        <v>2351.6</v>
      </c>
      <c r="O259" s="39">
        <f t="shared" si="185"/>
        <v>0</v>
      </c>
      <c r="P259" s="11"/>
    </row>
    <row r="260" spans="1:16" s="10" customFormat="1" ht="36" customHeight="1" x14ac:dyDescent="0.3">
      <c r="A260" s="57"/>
      <c r="B260" s="57"/>
      <c r="C260" s="36" t="s">
        <v>2</v>
      </c>
      <c r="D260" s="39">
        <f t="shared" ref="D260:D263" si="186">E260+F260+G260+H260+I260+J260+K260+L260+M260+N260+O260</f>
        <v>0</v>
      </c>
      <c r="E260" s="39">
        <v>0</v>
      </c>
      <c r="F260" s="39">
        <v>0</v>
      </c>
      <c r="G260" s="39">
        <v>0</v>
      </c>
      <c r="H260" s="39">
        <v>0</v>
      </c>
      <c r="I260" s="39">
        <v>0</v>
      </c>
      <c r="J260" s="39">
        <v>0</v>
      </c>
      <c r="K260" s="39">
        <v>0</v>
      </c>
      <c r="L260" s="39">
        <v>0</v>
      </c>
      <c r="M260" s="39">
        <v>0</v>
      </c>
      <c r="N260" s="39">
        <v>0</v>
      </c>
      <c r="O260" s="39">
        <v>0</v>
      </c>
      <c r="P260" s="11"/>
    </row>
    <row r="261" spans="1:16" s="10" customFormat="1" ht="36" customHeight="1" x14ac:dyDescent="0.3">
      <c r="A261" s="57"/>
      <c r="B261" s="57"/>
      <c r="C261" s="36" t="s">
        <v>3</v>
      </c>
      <c r="D261" s="39">
        <f t="shared" si="186"/>
        <v>0</v>
      </c>
      <c r="E261" s="39">
        <v>0</v>
      </c>
      <c r="F261" s="39">
        <v>0</v>
      </c>
      <c r="G261" s="39">
        <v>0</v>
      </c>
      <c r="H261" s="39">
        <v>0</v>
      </c>
      <c r="I261" s="39">
        <v>0</v>
      </c>
      <c r="J261" s="39">
        <v>0</v>
      </c>
      <c r="K261" s="39">
        <v>0</v>
      </c>
      <c r="L261" s="39">
        <v>0</v>
      </c>
      <c r="M261" s="39">
        <v>0</v>
      </c>
      <c r="N261" s="39">
        <v>0</v>
      </c>
      <c r="O261" s="39">
        <v>0</v>
      </c>
      <c r="P261" s="11"/>
    </row>
    <row r="262" spans="1:16" s="10" customFormat="1" ht="36" customHeight="1" x14ac:dyDescent="0.3">
      <c r="A262" s="57"/>
      <c r="B262" s="57"/>
      <c r="C262" s="36" t="s">
        <v>4</v>
      </c>
      <c r="D262" s="39">
        <f t="shared" si="186"/>
        <v>2351.6</v>
      </c>
      <c r="E262" s="39">
        <v>0</v>
      </c>
      <c r="F262" s="39">
        <v>0</v>
      </c>
      <c r="G262" s="39">
        <v>0</v>
      </c>
      <c r="H262" s="39">
        <v>0</v>
      </c>
      <c r="I262" s="39">
        <v>0</v>
      </c>
      <c r="J262" s="39">
        <v>0</v>
      </c>
      <c r="K262" s="39">
        <v>0</v>
      </c>
      <c r="L262" s="39">
        <v>0</v>
      </c>
      <c r="M262" s="39">
        <v>0</v>
      </c>
      <c r="N262" s="39">
        <v>2351.6</v>
      </c>
      <c r="O262" s="39">
        <v>0</v>
      </c>
      <c r="P262" s="11"/>
    </row>
    <row r="263" spans="1:16" s="10" customFormat="1" ht="36" customHeight="1" x14ac:dyDescent="0.3">
      <c r="A263" s="57"/>
      <c r="B263" s="57"/>
      <c r="C263" s="36" t="s">
        <v>5</v>
      </c>
      <c r="D263" s="39">
        <f t="shared" si="186"/>
        <v>0</v>
      </c>
      <c r="E263" s="39">
        <v>0</v>
      </c>
      <c r="F263" s="39">
        <v>0</v>
      </c>
      <c r="G263" s="39">
        <v>0</v>
      </c>
      <c r="H263" s="39">
        <v>0</v>
      </c>
      <c r="I263" s="39">
        <v>0</v>
      </c>
      <c r="J263" s="39">
        <v>0</v>
      </c>
      <c r="K263" s="39">
        <v>0</v>
      </c>
      <c r="L263" s="39">
        <v>0</v>
      </c>
      <c r="M263" s="39">
        <v>0</v>
      </c>
      <c r="N263" s="39">
        <v>0</v>
      </c>
      <c r="O263" s="39">
        <v>0</v>
      </c>
      <c r="P263" s="11"/>
    </row>
    <row r="264" spans="1:16" ht="39.75" customHeight="1" x14ac:dyDescent="0.3">
      <c r="A264" s="56" t="s">
        <v>106</v>
      </c>
      <c r="B264" s="56" t="s">
        <v>109</v>
      </c>
      <c r="C264" s="35" t="s">
        <v>0</v>
      </c>
      <c r="D264" s="15">
        <f>E264+F264+G264+H264+I264+J264+K264+L264+M264+N264+O264</f>
        <v>15348.6</v>
      </c>
      <c r="E264" s="15">
        <f t="shared" ref="E264:K264" si="187">E269</f>
        <v>0</v>
      </c>
      <c r="F264" s="15">
        <f t="shared" si="187"/>
        <v>0</v>
      </c>
      <c r="G264" s="15">
        <f t="shared" si="187"/>
        <v>0</v>
      </c>
      <c r="H264" s="15">
        <f t="shared" si="187"/>
        <v>0</v>
      </c>
      <c r="I264" s="15">
        <f t="shared" si="187"/>
        <v>0</v>
      </c>
      <c r="J264" s="15">
        <f t="shared" si="187"/>
        <v>0</v>
      </c>
      <c r="K264" s="15">
        <f t="shared" si="187"/>
        <v>0</v>
      </c>
      <c r="L264" s="15">
        <f>L269</f>
        <v>15348.6</v>
      </c>
      <c r="M264" s="15">
        <f t="shared" ref="M264:O264" si="188">M269</f>
        <v>0</v>
      </c>
      <c r="N264" s="15">
        <f t="shared" si="188"/>
        <v>0</v>
      </c>
      <c r="O264" s="15">
        <f t="shared" si="188"/>
        <v>0</v>
      </c>
      <c r="P264" s="11"/>
    </row>
    <row r="265" spans="1:16" ht="41.25" customHeight="1" x14ac:dyDescent="0.3">
      <c r="A265" s="57"/>
      <c r="B265" s="57"/>
      <c r="C265" s="36" t="s">
        <v>2</v>
      </c>
      <c r="D265" s="39">
        <f>D270</f>
        <v>0</v>
      </c>
      <c r="E265" s="39">
        <f>E270</f>
        <v>0</v>
      </c>
      <c r="F265" s="39">
        <f t="shared" ref="F265:O265" si="189">F270</f>
        <v>0</v>
      </c>
      <c r="G265" s="39">
        <f t="shared" si="189"/>
        <v>0</v>
      </c>
      <c r="H265" s="39">
        <f t="shared" si="189"/>
        <v>0</v>
      </c>
      <c r="I265" s="39">
        <f t="shared" si="189"/>
        <v>0</v>
      </c>
      <c r="J265" s="39">
        <f t="shared" si="189"/>
        <v>0</v>
      </c>
      <c r="K265" s="39">
        <f t="shared" si="189"/>
        <v>0</v>
      </c>
      <c r="L265" s="39">
        <f t="shared" si="189"/>
        <v>0</v>
      </c>
      <c r="M265" s="39">
        <f t="shared" si="189"/>
        <v>0</v>
      </c>
      <c r="N265" s="39">
        <f t="shared" si="189"/>
        <v>0</v>
      </c>
      <c r="O265" s="39">
        <f t="shared" si="189"/>
        <v>0</v>
      </c>
      <c r="P265" s="11"/>
    </row>
    <row r="266" spans="1:16" ht="42" customHeight="1" x14ac:dyDescent="0.3">
      <c r="A266" s="57"/>
      <c r="B266" s="57"/>
      <c r="C266" s="36" t="s">
        <v>3</v>
      </c>
      <c r="D266" s="39">
        <f t="shared" ref="D266:D268" si="190">D271</f>
        <v>0</v>
      </c>
      <c r="E266" s="39">
        <f t="shared" ref="E266:O268" si="191">E271</f>
        <v>0</v>
      </c>
      <c r="F266" s="39">
        <f t="shared" si="191"/>
        <v>0</v>
      </c>
      <c r="G266" s="39">
        <f t="shared" si="191"/>
        <v>0</v>
      </c>
      <c r="H266" s="39">
        <f t="shared" si="191"/>
        <v>0</v>
      </c>
      <c r="I266" s="39">
        <f t="shared" si="191"/>
        <v>0</v>
      </c>
      <c r="J266" s="39">
        <f t="shared" si="191"/>
        <v>0</v>
      </c>
      <c r="K266" s="39">
        <f t="shared" si="191"/>
        <v>0</v>
      </c>
      <c r="L266" s="39">
        <f t="shared" si="191"/>
        <v>0</v>
      </c>
      <c r="M266" s="39">
        <f t="shared" si="191"/>
        <v>0</v>
      </c>
      <c r="N266" s="39">
        <f t="shared" si="191"/>
        <v>0</v>
      </c>
      <c r="O266" s="39">
        <f t="shared" si="191"/>
        <v>0</v>
      </c>
      <c r="P266" s="11"/>
    </row>
    <row r="267" spans="1:16" ht="43.5" customHeight="1" x14ac:dyDescent="0.3">
      <c r="A267" s="57"/>
      <c r="B267" s="57"/>
      <c r="C267" s="36" t="s">
        <v>4</v>
      </c>
      <c r="D267" s="39">
        <f t="shared" si="190"/>
        <v>15348.6</v>
      </c>
      <c r="E267" s="39">
        <f t="shared" si="191"/>
        <v>0</v>
      </c>
      <c r="F267" s="39">
        <f t="shared" si="191"/>
        <v>0</v>
      </c>
      <c r="G267" s="39">
        <f t="shared" si="191"/>
        <v>0</v>
      </c>
      <c r="H267" s="39">
        <f t="shared" si="191"/>
        <v>0</v>
      </c>
      <c r="I267" s="39">
        <f t="shared" si="191"/>
        <v>0</v>
      </c>
      <c r="J267" s="39">
        <f t="shared" si="191"/>
        <v>0</v>
      </c>
      <c r="K267" s="39">
        <f t="shared" si="191"/>
        <v>0</v>
      </c>
      <c r="L267" s="39">
        <f t="shared" si="191"/>
        <v>15348.6</v>
      </c>
      <c r="M267" s="39">
        <f t="shared" si="191"/>
        <v>0</v>
      </c>
      <c r="N267" s="39">
        <f t="shared" si="191"/>
        <v>0</v>
      </c>
      <c r="O267" s="39">
        <f t="shared" si="191"/>
        <v>0</v>
      </c>
      <c r="P267" s="11"/>
    </row>
    <row r="268" spans="1:16" ht="50.25" customHeight="1" x14ac:dyDescent="0.3">
      <c r="A268" s="57"/>
      <c r="B268" s="57"/>
      <c r="C268" s="36" t="s">
        <v>5</v>
      </c>
      <c r="D268" s="39">
        <f t="shared" si="190"/>
        <v>0</v>
      </c>
      <c r="E268" s="39">
        <f t="shared" si="191"/>
        <v>0</v>
      </c>
      <c r="F268" s="39">
        <f t="shared" si="191"/>
        <v>0</v>
      </c>
      <c r="G268" s="39">
        <f t="shared" si="191"/>
        <v>0</v>
      </c>
      <c r="H268" s="39">
        <f t="shared" si="191"/>
        <v>0</v>
      </c>
      <c r="I268" s="39">
        <f t="shared" si="191"/>
        <v>0</v>
      </c>
      <c r="J268" s="39">
        <f t="shared" si="191"/>
        <v>0</v>
      </c>
      <c r="K268" s="39">
        <f t="shared" si="191"/>
        <v>0</v>
      </c>
      <c r="L268" s="39">
        <f t="shared" si="191"/>
        <v>0</v>
      </c>
      <c r="M268" s="39">
        <f t="shared" si="191"/>
        <v>0</v>
      </c>
      <c r="N268" s="39">
        <f t="shared" si="191"/>
        <v>0</v>
      </c>
      <c r="O268" s="39">
        <f t="shared" si="191"/>
        <v>0</v>
      </c>
      <c r="P268" s="11"/>
    </row>
    <row r="269" spans="1:16" ht="30" customHeight="1" x14ac:dyDescent="0.3">
      <c r="A269" s="57" t="s">
        <v>107</v>
      </c>
      <c r="B269" s="57" t="s">
        <v>110</v>
      </c>
      <c r="C269" s="36" t="s">
        <v>0</v>
      </c>
      <c r="D269" s="39">
        <f>E269+F269+G269+H269+I269+J269+K269+L269+M269+N269+O269</f>
        <v>15348.6</v>
      </c>
      <c r="E269" s="39">
        <f>E274</f>
        <v>0</v>
      </c>
      <c r="F269" s="39">
        <f t="shared" ref="F269:O269" si="192">F274</f>
        <v>0</v>
      </c>
      <c r="G269" s="39">
        <f t="shared" si="192"/>
        <v>0</v>
      </c>
      <c r="H269" s="39">
        <f t="shared" si="192"/>
        <v>0</v>
      </c>
      <c r="I269" s="39">
        <f t="shared" si="192"/>
        <v>0</v>
      </c>
      <c r="J269" s="39">
        <f t="shared" si="192"/>
        <v>0</v>
      </c>
      <c r="K269" s="39">
        <f t="shared" si="192"/>
        <v>0</v>
      </c>
      <c r="L269" s="39">
        <f t="shared" si="192"/>
        <v>15348.6</v>
      </c>
      <c r="M269" s="39">
        <f t="shared" si="192"/>
        <v>0</v>
      </c>
      <c r="N269" s="39">
        <f t="shared" si="192"/>
        <v>0</v>
      </c>
      <c r="O269" s="39">
        <f t="shared" si="192"/>
        <v>0</v>
      </c>
      <c r="P269" s="11"/>
    </row>
    <row r="270" spans="1:16" ht="30" customHeight="1" x14ac:dyDescent="0.3">
      <c r="A270" s="57"/>
      <c r="B270" s="57"/>
      <c r="C270" s="36" t="s">
        <v>2</v>
      </c>
      <c r="D270" s="39">
        <v>0</v>
      </c>
      <c r="E270" s="33">
        <f>E275</f>
        <v>0</v>
      </c>
      <c r="F270" s="33">
        <f t="shared" ref="F270:O270" si="193">F275</f>
        <v>0</v>
      </c>
      <c r="G270" s="33">
        <f t="shared" si="193"/>
        <v>0</v>
      </c>
      <c r="H270" s="33">
        <f t="shared" si="193"/>
        <v>0</v>
      </c>
      <c r="I270" s="33">
        <f t="shared" si="193"/>
        <v>0</v>
      </c>
      <c r="J270" s="33">
        <f t="shared" si="193"/>
        <v>0</v>
      </c>
      <c r="K270" s="33">
        <f t="shared" si="193"/>
        <v>0</v>
      </c>
      <c r="L270" s="33">
        <f t="shared" si="193"/>
        <v>0</v>
      </c>
      <c r="M270" s="33">
        <f t="shared" si="193"/>
        <v>0</v>
      </c>
      <c r="N270" s="33">
        <f t="shared" si="193"/>
        <v>0</v>
      </c>
      <c r="O270" s="33">
        <f t="shared" si="193"/>
        <v>0</v>
      </c>
      <c r="P270" s="11"/>
    </row>
    <row r="271" spans="1:16" ht="30" customHeight="1" x14ac:dyDescent="0.3">
      <c r="A271" s="57"/>
      <c r="B271" s="57"/>
      <c r="C271" s="36" t="s">
        <v>3</v>
      </c>
      <c r="D271" s="39">
        <v>0</v>
      </c>
      <c r="E271" s="33">
        <f>E276</f>
        <v>0</v>
      </c>
      <c r="F271" s="33">
        <f t="shared" ref="F271:O271" si="194">F276</f>
        <v>0</v>
      </c>
      <c r="G271" s="33">
        <f t="shared" si="194"/>
        <v>0</v>
      </c>
      <c r="H271" s="33">
        <f t="shared" si="194"/>
        <v>0</v>
      </c>
      <c r="I271" s="33">
        <f t="shared" si="194"/>
        <v>0</v>
      </c>
      <c r="J271" s="33">
        <f t="shared" si="194"/>
        <v>0</v>
      </c>
      <c r="K271" s="33">
        <f t="shared" si="194"/>
        <v>0</v>
      </c>
      <c r="L271" s="33">
        <f t="shared" si="194"/>
        <v>0</v>
      </c>
      <c r="M271" s="33">
        <f t="shared" si="194"/>
        <v>0</v>
      </c>
      <c r="N271" s="33">
        <f t="shared" si="194"/>
        <v>0</v>
      </c>
      <c r="O271" s="33">
        <f t="shared" si="194"/>
        <v>0</v>
      </c>
      <c r="P271" s="11"/>
    </row>
    <row r="272" spans="1:16" ht="30" customHeight="1" x14ac:dyDescent="0.3">
      <c r="A272" s="57"/>
      <c r="B272" s="57"/>
      <c r="C272" s="36" t="s">
        <v>4</v>
      </c>
      <c r="D272" s="39">
        <f>D277</f>
        <v>15348.6</v>
      </c>
      <c r="E272" s="33">
        <f>E277</f>
        <v>0</v>
      </c>
      <c r="F272" s="33">
        <f t="shared" ref="F272:K272" si="195">F277</f>
        <v>0</v>
      </c>
      <c r="G272" s="33">
        <f t="shared" si="195"/>
        <v>0</v>
      </c>
      <c r="H272" s="33">
        <f t="shared" si="195"/>
        <v>0</v>
      </c>
      <c r="I272" s="33">
        <f t="shared" si="195"/>
        <v>0</v>
      </c>
      <c r="J272" s="33">
        <f t="shared" si="195"/>
        <v>0</v>
      </c>
      <c r="K272" s="33">
        <f t="shared" si="195"/>
        <v>0</v>
      </c>
      <c r="L272" s="39">
        <f>L278</f>
        <v>15348.6</v>
      </c>
      <c r="M272" s="33">
        <f>M278</f>
        <v>0</v>
      </c>
      <c r="N272" s="33">
        <f t="shared" ref="N272:O272" si="196">N278</f>
        <v>0</v>
      </c>
      <c r="O272" s="33">
        <f t="shared" si="196"/>
        <v>0</v>
      </c>
      <c r="P272" s="11"/>
    </row>
    <row r="273" spans="1:16" ht="30" customHeight="1" x14ac:dyDescent="0.3">
      <c r="A273" s="57"/>
      <c r="B273" s="57"/>
      <c r="C273" s="36" t="s">
        <v>5</v>
      </c>
      <c r="D273" s="39">
        <v>0</v>
      </c>
      <c r="E273" s="33">
        <f>E279</f>
        <v>0</v>
      </c>
      <c r="F273" s="33">
        <f t="shared" ref="F273:O273" si="197">F279</f>
        <v>0</v>
      </c>
      <c r="G273" s="33">
        <f t="shared" si="197"/>
        <v>0</v>
      </c>
      <c r="H273" s="33">
        <f t="shared" si="197"/>
        <v>0</v>
      </c>
      <c r="I273" s="33">
        <f t="shared" si="197"/>
        <v>0</v>
      </c>
      <c r="J273" s="33">
        <f t="shared" si="197"/>
        <v>0</v>
      </c>
      <c r="K273" s="33">
        <f t="shared" si="197"/>
        <v>0</v>
      </c>
      <c r="L273" s="33">
        <f t="shared" si="197"/>
        <v>0</v>
      </c>
      <c r="M273" s="33">
        <f t="shared" si="197"/>
        <v>0</v>
      </c>
      <c r="N273" s="33">
        <f t="shared" si="197"/>
        <v>0</v>
      </c>
      <c r="O273" s="33">
        <f t="shared" si="197"/>
        <v>0</v>
      </c>
      <c r="P273" s="11"/>
    </row>
    <row r="274" spans="1:16" ht="30" customHeight="1" x14ac:dyDescent="0.3">
      <c r="A274" s="57" t="s">
        <v>108</v>
      </c>
      <c r="B274" s="57" t="s">
        <v>111</v>
      </c>
      <c r="C274" s="36" t="s">
        <v>0</v>
      </c>
      <c r="D274" s="39">
        <f>E274+F274+G274+H274+I274+J274+K274+L274+M274+N274+O274</f>
        <v>15348.6</v>
      </c>
      <c r="E274" s="39">
        <v>0</v>
      </c>
      <c r="F274" s="39">
        <v>0</v>
      </c>
      <c r="G274" s="39">
        <v>0</v>
      </c>
      <c r="H274" s="39">
        <v>0</v>
      </c>
      <c r="I274" s="39">
        <v>0</v>
      </c>
      <c r="J274" s="39">
        <v>0</v>
      </c>
      <c r="K274" s="39">
        <v>0</v>
      </c>
      <c r="L274" s="39">
        <f>L278</f>
        <v>15348.6</v>
      </c>
      <c r="M274" s="39">
        <v>0</v>
      </c>
      <c r="N274" s="39">
        <v>0</v>
      </c>
      <c r="O274" s="39">
        <v>0</v>
      </c>
      <c r="P274" s="11"/>
    </row>
    <row r="275" spans="1:16" ht="30" customHeight="1" x14ac:dyDescent="0.3">
      <c r="A275" s="57"/>
      <c r="B275" s="57"/>
      <c r="C275" s="36" t="s">
        <v>2</v>
      </c>
      <c r="D275" s="39">
        <v>0</v>
      </c>
      <c r="E275" s="33">
        <v>0</v>
      </c>
      <c r="F275" s="33">
        <v>0</v>
      </c>
      <c r="G275" s="33">
        <v>0</v>
      </c>
      <c r="H275" s="33">
        <v>0</v>
      </c>
      <c r="I275" s="33">
        <v>0</v>
      </c>
      <c r="J275" s="33">
        <v>0</v>
      </c>
      <c r="K275" s="33">
        <v>0</v>
      </c>
      <c r="L275" s="33">
        <v>0</v>
      </c>
      <c r="M275" s="33">
        <v>0</v>
      </c>
      <c r="N275" s="33">
        <v>0</v>
      </c>
      <c r="O275" s="33">
        <v>0</v>
      </c>
      <c r="P275" s="11"/>
    </row>
    <row r="276" spans="1:16" ht="30" customHeight="1" x14ac:dyDescent="0.3">
      <c r="A276" s="57"/>
      <c r="B276" s="57"/>
      <c r="C276" s="36" t="s">
        <v>3</v>
      </c>
      <c r="D276" s="39">
        <v>0</v>
      </c>
      <c r="E276" s="33">
        <v>0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  <c r="K276" s="33">
        <v>0</v>
      </c>
      <c r="L276" s="33">
        <v>0</v>
      </c>
      <c r="M276" s="33">
        <v>0</v>
      </c>
      <c r="N276" s="33">
        <v>0</v>
      </c>
      <c r="O276" s="33">
        <v>0</v>
      </c>
      <c r="P276" s="11"/>
    </row>
    <row r="277" spans="1:16" s="10" customFormat="1" ht="15.75" customHeight="1" x14ac:dyDescent="0.2">
      <c r="A277" s="57"/>
      <c r="B277" s="57"/>
      <c r="C277" s="58" t="s">
        <v>4</v>
      </c>
      <c r="D277" s="52">
        <f>E277+F277+G277+H277+I277+J277+K277+L278+M278+N278+O278</f>
        <v>15348.6</v>
      </c>
      <c r="E277" s="52">
        <v>0</v>
      </c>
      <c r="F277" s="52">
        <v>0</v>
      </c>
      <c r="G277" s="52">
        <v>0</v>
      </c>
      <c r="H277" s="52">
        <v>0</v>
      </c>
      <c r="I277" s="52">
        <v>0</v>
      </c>
      <c r="J277" s="52">
        <v>0</v>
      </c>
      <c r="K277" s="52">
        <v>0</v>
      </c>
      <c r="L277" s="30"/>
      <c r="M277" s="27"/>
      <c r="N277" s="27"/>
      <c r="O277" s="27"/>
      <c r="P277" s="11"/>
    </row>
    <row r="278" spans="1:16" ht="21.75" customHeight="1" x14ac:dyDescent="0.3">
      <c r="A278" s="57"/>
      <c r="B278" s="57"/>
      <c r="C278" s="59"/>
      <c r="D278" s="53"/>
      <c r="E278" s="53"/>
      <c r="F278" s="53"/>
      <c r="G278" s="53"/>
      <c r="H278" s="53"/>
      <c r="I278" s="53"/>
      <c r="J278" s="53"/>
      <c r="K278" s="53"/>
      <c r="L278" s="42">
        <v>15348.6</v>
      </c>
      <c r="M278" s="34">
        <v>0</v>
      </c>
      <c r="N278" s="34">
        <v>0</v>
      </c>
      <c r="O278" s="34">
        <v>0</v>
      </c>
      <c r="P278" s="11"/>
    </row>
    <row r="279" spans="1:16" ht="36.75" customHeight="1" x14ac:dyDescent="0.3">
      <c r="A279" s="57"/>
      <c r="B279" s="57"/>
      <c r="C279" s="36" t="s">
        <v>5</v>
      </c>
      <c r="D279" s="39">
        <f>E279+F279+G279+H279+I279+J279+K279+L279+M279+N279+O279</f>
        <v>0</v>
      </c>
      <c r="E279" s="33">
        <v>0</v>
      </c>
      <c r="F279" s="33">
        <v>0</v>
      </c>
      <c r="G279" s="33">
        <v>0</v>
      </c>
      <c r="H279" s="33">
        <v>0</v>
      </c>
      <c r="I279" s="33">
        <v>0</v>
      </c>
      <c r="J279" s="33">
        <v>0</v>
      </c>
      <c r="K279" s="33">
        <v>0</v>
      </c>
      <c r="L279" s="33">
        <v>0</v>
      </c>
      <c r="M279" s="33">
        <v>0</v>
      </c>
      <c r="N279" s="33">
        <v>0</v>
      </c>
      <c r="O279" s="33">
        <v>0</v>
      </c>
      <c r="P279" s="11"/>
    </row>
    <row r="280" spans="1:16" s="10" customFormat="1" ht="43.5" customHeight="1" x14ac:dyDescent="0.2">
      <c r="A280" s="55" t="s">
        <v>115</v>
      </c>
      <c r="B280" s="55"/>
      <c r="C280" s="55"/>
      <c r="D280" s="55"/>
      <c r="E280" s="55"/>
      <c r="F280" s="55"/>
      <c r="G280" s="55"/>
      <c r="H280" s="55"/>
      <c r="I280" s="55"/>
      <c r="J280" s="55"/>
      <c r="K280" s="55"/>
      <c r="L280" s="55"/>
      <c r="M280" s="55"/>
      <c r="N280" s="55"/>
      <c r="O280" s="55"/>
      <c r="P280" s="11"/>
    </row>
    <row r="281" spans="1:16" s="10" customFormat="1" ht="33" customHeight="1" x14ac:dyDescent="0.2">
      <c r="A281" s="54" t="s">
        <v>116</v>
      </c>
      <c r="B281" s="54"/>
      <c r="C281" s="54"/>
      <c r="D281" s="54"/>
      <c r="E281" s="54"/>
      <c r="F281" s="54"/>
      <c r="G281" s="54"/>
      <c r="H281" s="54"/>
      <c r="I281" s="54"/>
      <c r="J281" s="54"/>
      <c r="K281" s="54"/>
      <c r="L281" s="54"/>
      <c r="M281" s="54"/>
      <c r="N281" s="54"/>
      <c r="O281" s="54"/>
      <c r="P281" s="11"/>
    </row>
    <row r="282" spans="1:16" s="10" customFormat="1" ht="50.25" customHeight="1" x14ac:dyDescent="0.2">
      <c r="A282" s="54" t="s">
        <v>117</v>
      </c>
      <c r="B282" s="54"/>
      <c r="C282" s="54"/>
      <c r="D282" s="54"/>
      <c r="E282" s="54"/>
      <c r="F282" s="54"/>
      <c r="G282" s="54"/>
      <c r="H282" s="54"/>
      <c r="I282" s="54"/>
      <c r="J282" s="54"/>
      <c r="K282" s="54"/>
      <c r="L282" s="54"/>
      <c r="M282" s="54"/>
      <c r="N282" s="54"/>
      <c r="O282" s="54"/>
      <c r="P282" s="11"/>
    </row>
    <row r="283" spans="1:16" s="10" customFormat="1" ht="45.75" customHeight="1" x14ac:dyDescent="0.2">
      <c r="A283" s="54" t="s">
        <v>118</v>
      </c>
      <c r="B283" s="54"/>
      <c r="C283" s="54"/>
      <c r="D283" s="54"/>
      <c r="E283" s="54"/>
      <c r="F283" s="54"/>
      <c r="G283" s="54"/>
      <c r="H283" s="54"/>
      <c r="I283" s="54"/>
      <c r="J283" s="54"/>
      <c r="K283" s="54"/>
      <c r="L283" s="54"/>
      <c r="M283" s="54"/>
      <c r="N283" s="54"/>
      <c r="O283" s="54"/>
      <c r="P283" s="11"/>
    </row>
    <row r="284" spans="1:16" s="10" customFormat="1" ht="83.25" customHeight="1" x14ac:dyDescent="0.2">
      <c r="A284" s="54" t="s">
        <v>119</v>
      </c>
      <c r="B284" s="54"/>
      <c r="C284" s="54"/>
      <c r="D284" s="54"/>
      <c r="E284" s="54"/>
      <c r="F284" s="54"/>
      <c r="G284" s="54"/>
      <c r="H284" s="54"/>
      <c r="I284" s="54"/>
      <c r="J284" s="54"/>
      <c r="K284" s="54"/>
      <c r="L284" s="54"/>
      <c r="M284" s="54"/>
      <c r="N284" s="54"/>
      <c r="O284" s="54"/>
      <c r="P284" s="11"/>
    </row>
    <row r="285" spans="1:16" ht="61.5" customHeight="1" x14ac:dyDescent="0.2">
      <c r="A285" s="54" t="s">
        <v>120</v>
      </c>
      <c r="B285" s="54"/>
      <c r="C285" s="54"/>
      <c r="D285" s="54"/>
      <c r="E285" s="54"/>
      <c r="F285" s="54"/>
      <c r="G285" s="54"/>
      <c r="H285" s="54"/>
      <c r="I285" s="54"/>
      <c r="J285" s="54"/>
      <c r="K285" s="54"/>
      <c r="L285" s="54"/>
      <c r="M285" s="54"/>
      <c r="N285" s="54"/>
      <c r="O285" s="54"/>
      <c r="P285" s="11"/>
    </row>
    <row r="286" spans="1:16" ht="35.25" customHeight="1" x14ac:dyDescent="0.2">
      <c r="A286" s="54"/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11"/>
    </row>
    <row r="287" spans="1:16" ht="12.75" customHeight="1" x14ac:dyDescent="0.2">
      <c r="A287" s="7"/>
      <c r="B287" s="7"/>
      <c r="C287" s="7"/>
      <c r="D287" s="7"/>
      <c r="E287" s="7"/>
      <c r="F287" s="7"/>
      <c r="G287" s="7"/>
      <c r="H287" s="12"/>
      <c r="I287" s="12"/>
      <c r="J287" s="12"/>
    </row>
    <row r="288" spans="1:16" ht="12.75" customHeight="1" x14ac:dyDescent="0.2">
      <c r="A288" s="7"/>
      <c r="B288" s="7"/>
      <c r="C288" s="7"/>
      <c r="D288" s="7"/>
      <c r="E288" s="7"/>
      <c r="F288" s="7"/>
      <c r="G288" s="7"/>
      <c r="H288" s="12"/>
      <c r="I288" s="12"/>
      <c r="J288" s="12"/>
    </row>
    <row r="289" spans="1:10" ht="12.75" customHeight="1" x14ac:dyDescent="0.2">
      <c r="A289" s="7"/>
      <c r="B289" s="7"/>
      <c r="C289" s="7"/>
      <c r="D289" s="7"/>
      <c r="E289" s="7"/>
      <c r="F289" s="7"/>
      <c r="G289" s="7"/>
      <c r="H289" s="12"/>
      <c r="I289" s="12"/>
      <c r="J289" s="12"/>
    </row>
    <row r="290" spans="1:10" ht="12.75" customHeight="1" x14ac:dyDescent="0.2">
      <c r="A290" s="7"/>
      <c r="B290" s="7"/>
      <c r="C290" s="7"/>
      <c r="D290" s="7"/>
      <c r="E290" s="7"/>
      <c r="F290" s="7"/>
      <c r="G290" s="7"/>
      <c r="H290" s="12"/>
      <c r="I290" s="12"/>
      <c r="J290" s="12"/>
    </row>
    <row r="291" spans="1:10" ht="12.75" customHeight="1" x14ac:dyDescent="0.2">
      <c r="A291" s="7"/>
      <c r="B291" s="7"/>
      <c r="C291" s="7"/>
      <c r="D291" s="7"/>
      <c r="E291" s="7"/>
      <c r="F291" s="7"/>
      <c r="G291" s="7"/>
      <c r="H291" s="12"/>
      <c r="I291" s="12"/>
      <c r="J291" s="12"/>
    </row>
    <row r="292" spans="1:10" ht="12.75" customHeight="1" x14ac:dyDescent="0.2">
      <c r="A292" s="7"/>
      <c r="B292" s="7"/>
      <c r="C292" s="7"/>
      <c r="D292" s="7"/>
      <c r="E292" s="7"/>
      <c r="F292" s="7"/>
      <c r="G292" s="7"/>
      <c r="H292" s="12"/>
      <c r="I292" s="12"/>
      <c r="J292" s="12"/>
    </row>
    <row r="293" spans="1:10" ht="12.75" customHeight="1" x14ac:dyDescent="0.2">
      <c r="A293" s="7"/>
      <c r="B293" s="7"/>
      <c r="C293" s="7"/>
      <c r="D293" s="7"/>
      <c r="E293" s="7"/>
      <c r="F293" s="7"/>
      <c r="G293" s="7"/>
      <c r="H293" s="12"/>
      <c r="I293" s="12"/>
      <c r="J293" s="12"/>
    </row>
    <row r="294" spans="1:10" ht="12.75" customHeight="1" x14ac:dyDescent="0.2">
      <c r="A294" s="7"/>
      <c r="B294" s="7"/>
      <c r="C294" s="7"/>
      <c r="D294" s="7"/>
      <c r="E294" s="7"/>
      <c r="F294" s="7"/>
      <c r="G294" s="7"/>
      <c r="H294" s="12"/>
      <c r="I294" s="12"/>
      <c r="J294" s="12"/>
    </row>
    <row r="295" spans="1:10" ht="12.75" customHeight="1" x14ac:dyDescent="0.2">
      <c r="A295" s="7"/>
      <c r="B295" s="7"/>
      <c r="C295" s="7"/>
      <c r="D295" s="7"/>
      <c r="E295" s="7"/>
      <c r="F295" s="7"/>
      <c r="G295" s="7"/>
      <c r="H295" s="12"/>
      <c r="I295" s="12"/>
      <c r="J295" s="12"/>
    </row>
    <row r="296" spans="1:10" ht="12.75" customHeight="1" x14ac:dyDescent="0.2">
      <c r="A296" s="7"/>
      <c r="B296" s="7"/>
      <c r="C296" s="7"/>
      <c r="D296" s="7"/>
      <c r="E296" s="7"/>
      <c r="F296" s="7"/>
      <c r="G296" s="7"/>
      <c r="H296" s="12"/>
      <c r="I296" s="12"/>
      <c r="J296" s="12"/>
    </row>
    <row r="297" spans="1:10" ht="12.75" customHeight="1" x14ac:dyDescent="0.2">
      <c r="A297" s="7"/>
      <c r="B297" s="7"/>
      <c r="C297" s="7"/>
      <c r="D297" s="7"/>
      <c r="E297" s="7"/>
      <c r="F297" s="7"/>
      <c r="G297" s="7"/>
      <c r="H297" s="12"/>
      <c r="I297" s="12"/>
      <c r="J297" s="12"/>
    </row>
    <row r="298" spans="1:10" ht="12.75" customHeight="1" x14ac:dyDescent="0.2">
      <c r="A298" s="7"/>
      <c r="B298" s="7"/>
      <c r="C298" s="7"/>
      <c r="D298" s="7"/>
      <c r="E298" s="7"/>
      <c r="F298" s="7"/>
      <c r="G298" s="7"/>
      <c r="H298" s="12"/>
      <c r="I298" s="12"/>
      <c r="J298" s="12"/>
    </row>
    <row r="299" spans="1:10" ht="12.75" customHeight="1" x14ac:dyDescent="0.2">
      <c r="A299" s="7"/>
      <c r="B299" s="7"/>
      <c r="C299" s="7"/>
      <c r="D299" s="7"/>
      <c r="E299" s="7"/>
      <c r="F299" s="7"/>
      <c r="G299" s="7"/>
      <c r="H299" s="12"/>
      <c r="I299" s="12"/>
      <c r="J299" s="12"/>
    </row>
    <row r="300" spans="1:10" ht="12.75" customHeight="1" x14ac:dyDescent="0.2">
      <c r="A300" s="7"/>
      <c r="B300" s="7"/>
      <c r="C300" s="7"/>
      <c r="D300" s="7"/>
      <c r="E300" s="7"/>
      <c r="F300" s="7"/>
      <c r="G300" s="7"/>
      <c r="H300" s="12"/>
      <c r="I300" s="12"/>
      <c r="J300" s="12"/>
    </row>
    <row r="301" spans="1:10" ht="12.75" customHeight="1" x14ac:dyDescent="0.2">
      <c r="A301" s="7"/>
      <c r="B301" s="7"/>
      <c r="C301" s="7"/>
      <c r="D301" s="7"/>
      <c r="E301" s="7"/>
      <c r="F301" s="7"/>
      <c r="G301" s="7"/>
      <c r="H301" s="12"/>
      <c r="I301" s="12"/>
      <c r="J301" s="12"/>
    </row>
    <row r="302" spans="1:10" ht="12.75" customHeight="1" x14ac:dyDescent="0.2">
      <c r="A302" s="7"/>
      <c r="B302" s="7"/>
      <c r="C302" s="7"/>
      <c r="D302" s="7"/>
      <c r="E302" s="7"/>
      <c r="F302" s="7"/>
      <c r="G302" s="7"/>
      <c r="H302" s="12"/>
      <c r="I302" s="12"/>
      <c r="J302" s="12"/>
    </row>
    <row r="303" spans="1:10" ht="12.75" customHeight="1" x14ac:dyDescent="0.2">
      <c r="A303" s="7"/>
      <c r="B303" s="7"/>
      <c r="C303" s="7"/>
      <c r="D303" s="7"/>
      <c r="E303" s="7"/>
      <c r="F303" s="7"/>
      <c r="G303" s="7"/>
      <c r="H303" s="12"/>
      <c r="I303" s="12"/>
      <c r="J303" s="12"/>
    </row>
    <row r="304" spans="1:10" ht="12.75" customHeight="1" x14ac:dyDescent="0.2">
      <c r="A304" s="7"/>
      <c r="B304" s="7"/>
      <c r="C304" s="7"/>
      <c r="D304" s="7"/>
      <c r="E304" s="7"/>
      <c r="F304" s="7"/>
      <c r="G304" s="7"/>
      <c r="H304" s="12"/>
      <c r="I304" s="12"/>
      <c r="J304" s="12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12"/>
      <c r="I305" s="12"/>
      <c r="J305" s="12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12"/>
      <c r="I306" s="12"/>
      <c r="J306" s="12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12"/>
      <c r="I307" s="12"/>
      <c r="J307" s="12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12"/>
      <c r="I308" s="12"/>
      <c r="J308" s="12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12"/>
      <c r="I309" s="12"/>
      <c r="J309" s="12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12"/>
      <c r="I310" s="12"/>
      <c r="J310" s="12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12"/>
      <c r="I311" s="12"/>
      <c r="J311" s="12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12"/>
      <c r="I312" s="12"/>
      <c r="J312" s="12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12"/>
      <c r="I313" s="12"/>
      <c r="J313" s="12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12"/>
      <c r="I314" s="12"/>
      <c r="J314" s="12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12"/>
      <c r="I315" s="12"/>
      <c r="J315" s="12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12"/>
      <c r="I316" s="12"/>
      <c r="J316" s="12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12"/>
      <c r="I317" s="12"/>
      <c r="J317" s="12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12"/>
      <c r="I318" s="12"/>
      <c r="J318" s="12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12"/>
      <c r="I319" s="12"/>
      <c r="J319" s="12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12"/>
      <c r="I320" s="12"/>
      <c r="J320" s="12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12"/>
      <c r="I321" s="12"/>
      <c r="J321" s="12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12"/>
      <c r="I322" s="12"/>
      <c r="J322" s="12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12"/>
      <c r="I323" s="12"/>
      <c r="J323" s="12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12"/>
      <c r="I324" s="12"/>
      <c r="J324" s="12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12"/>
      <c r="I325" s="12"/>
      <c r="J325" s="12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12"/>
      <c r="I326" s="12"/>
      <c r="J326" s="12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12"/>
      <c r="I327" s="12"/>
      <c r="J327" s="12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12"/>
      <c r="I328" s="12"/>
      <c r="J328" s="12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12"/>
      <c r="I329" s="12"/>
      <c r="J329" s="12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12"/>
      <c r="I330" s="12"/>
      <c r="J330" s="12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12"/>
      <c r="I331" s="12"/>
      <c r="J331" s="12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12"/>
      <c r="I332" s="12"/>
      <c r="J332" s="12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12"/>
      <c r="I333" s="12"/>
      <c r="J333" s="12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12"/>
      <c r="I334" s="12"/>
      <c r="J334" s="12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12"/>
      <c r="I335" s="12"/>
      <c r="J335" s="12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12"/>
      <c r="I336" s="12"/>
      <c r="J336" s="12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12"/>
      <c r="I337" s="12"/>
      <c r="J337" s="12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12"/>
      <c r="I338" s="12"/>
      <c r="J338" s="12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12"/>
      <c r="I339" s="12"/>
      <c r="J339" s="12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12"/>
      <c r="I340" s="12"/>
      <c r="J340" s="12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12"/>
      <c r="I341" s="12"/>
      <c r="J341" s="12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12"/>
      <c r="I342" s="12"/>
      <c r="J342" s="12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12"/>
      <c r="I343" s="12"/>
      <c r="J343" s="12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12"/>
      <c r="I344" s="12"/>
      <c r="J344" s="12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12"/>
      <c r="I345" s="12"/>
      <c r="J345" s="12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12"/>
      <c r="I346" s="12"/>
      <c r="J346" s="12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12"/>
      <c r="I347" s="12"/>
      <c r="J347" s="12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12"/>
      <c r="I348" s="12"/>
      <c r="J348" s="12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12"/>
      <c r="I349" s="12"/>
      <c r="J349" s="12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12"/>
      <c r="I350" s="12"/>
      <c r="J350" s="12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12"/>
      <c r="I351" s="12"/>
      <c r="J351" s="12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12"/>
      <c r="I352" s="12"/>
      <c r="J352" s="12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12"/>
      <c r="I353" s="12"/>
      <c r="J353" s="12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12"/>
      <c r="I354" s="12"/>
      <c r="J354" s="12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12"/>
      <c r="I355" s="12"/>
      <c r="J355" s="12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12"/>
      <c r="I356" s="12"/>
      <c r="J356" s="12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12"/>
      <c r="I357" s="12"/>
      <c r="J357" s="12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12"/>
      <c r="I358" s="12"/>
      <c r="J358" s="12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12"/>
      <c r="I359" s="12"/>
      <c r="J359" s="12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12"/>
      <c r="I360" s="12"/>
      <c r="J360" s="12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12"/>
      <c r="I361" s="12"/>
      <c r="J361" s="12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12"/>
      <c r="I362" s="12"/>
      <c r="J362" s="12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12"/>
      <c r="I363" s="12"/>
      <c r="J363" s="12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12"/>
      <c r="I364" s="12"/>
      <c r="J364" s="12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12"/>
      <c r="I365" s="12"/>
      <c r="J365" s="12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12"/>
      <c r="I366" s="12"/>
      <c r="J366" s="12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12"/>
      <c r="I367" s="12"/>
      <c r="J367" s="12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12"/>
      <c r="I368" s="12"/>
      <c r="J368" s="12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12"/>
      <c r="I369" s="12"/>
      <c r="J369" s="12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12"/>
      <c r="I370" s="12"/>
      <c r="J370" s="12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12"/>
      <c r="I371" s="12"/>
      <c r="J371" s="12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12"/>
      <c r="I372" s="12"/>
      <c r="J372" s="12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12"/>
      <c r="I373" s="12"/>
      <c r="J373" s="12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12"/>
      <c r="I374" s="12"/>
      <c r="J374" s="12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12"/>
      <c r="I375" s="12"/>
      <c r="J375" s="12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12"/>
      <c r="I376" s="12"/>
      <c r="J376" s="12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12"/>
      <c r="I377" s="12"/>
      <c r="J377" s="12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12"/>
      <c r="I378" s="12"/>
      <c r="J378" s="12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12"/>
      <c r="I379" s="12"/>
      <c r="J379" s="12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12"/>
      <c r="I380" s="12"/>
      <c r="J380" s="12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12"/>
      <c r="I381" s="12"/>
      <c r="J381" s="12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12"/>
      <c r="I382" s="12"/>
      <c r="J382" s="12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12"/>
      <c r="I383" s="12"/>
      <c r="J383" s="12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12"/>
      <c r="I384" s="12"/>
      <c r="J384" s="12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12"/>
      <c r="I385" s="12"/>
      <c r="J385" s="12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12"/>
      <c r="I386" s="12"/>
      <c r="J386" s="12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12"/>
      <c r="I387" s="12"/>
      <c r="J387" s="12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12"/>
      <c r="I388" s="12"/>
      <c r="J388" s="12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12"/>
      <c r="I389" s="12"/>
      <c r="J389" s="12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12"/>
      <c r="I390" s="12"/>
      <c r="J390" s="12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12"/>
      <c r="I391" s="12"/>
      <c r="J391" s="12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12"/>
      <c r="I392" s="12"/>
      <c r="J392" s="12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12"/>
      <c r="I393" s="12"/>
      <c r="J393" s="12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12"/>
      <c r="I394" s="12"/>
      <c r="J394" s="12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12"/>
      <c r="I395" s="12"/>
      <c r="J395" s="12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12"/>
      <c r="I396" s="12"/>
      <c r="J396" s="12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12"/>
      <c r="I397" s="12"/>
      <c r="J397" s="12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12"/>
      <c r="I398" s="12"/>
      <c r="J398" s="12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12"/>
      <c r="I399" s="12"/>
      <c r="J399" s="12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12"/>
      <c r="I400" s="12"/>
      <c r="J400" s="12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12"/>
      <c r="I401" s="12"/>
      <c r="J401" s="12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12"/>
      <c r="I402" s="12"/>
      <c r="J402" s="12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12"/>
      <c r="I403" s="12"/>
      <c r="J403" s="12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12"/>
      <c r="I404" s="12"/>
      <c r="J404" s="12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12"/>
      <c r="I405" s="12"/>
      <c r="J405" s="12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12"/>
      <c r="I406" s="12"/>
      <c r="J406" s="12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12"/>
      <c r="I407" s="12"/>
      <c r="J407" s="12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12"/>
      <c r="I408" s="12"/>
      <c r="J408" s="12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12"/>
      <c r="I409" s="12"/>
      <c r="J409" s="12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12"/>
      <c r="I410" s="12"/>
      <c r="J410" s="12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12"/>
      <c r="I411" s="12"/>
      <c r="J411" s="12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12"/>
      <c r="I412" s="12"/>
      <c r="J412" s="12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12"/>
      <c r="I413" s="12"/>
      <c r="J413" s="12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12"/>
      <c r="I414" s="12"/>
      <c r="J414" s="12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12"/>
      <c r="I415" s="12"/>
      <c r="J415" s="12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12"/>
      <c r="I416" s="12"/>
      <c r="J416" s="12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12"/>
      <c r="I417" s="12"/>
      <c r="J417" s="12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12"/>
      <c r="I418" s="12"/>
      <c r="J418" s="12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12"/>
      <c r="I419" s="12"/>
      <c r="J419" s="12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12"/>
      <c r="I420" s="12"/>
      <c r="J420" s="12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12"/>
      <c r="I421" s="12"/>
      <c r="J421" s="12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12"/>
      <c r="I422" s="12"/>
      <c r="J422" s="12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12"/>
      <c r="I423" s="12"/>
      <c r="J423" s="12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12"/>
      <c r="I424" s="12"/>
      <c r="J424" s="12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12"/>
      <c r="I425" s="12"/>
      <c r="J425" s="12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12"/>
      <c r="I426" s="12"/>
      <c r="J426" s="12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12"/>
      <c r="I427" s="12"/>
      <c r="J427" s="12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12"/>
      <c r="I428" s="12"/>
      <c r="J428" s="12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12"/>
      <c r="I429" s="12"/>
      <c r="J429" s="12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12"/>
      <c r="I430" s="12"/>
      <c r="J430" s="12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12"/>
      <c r="I431" s="12"/>
      <c r="J431" s="12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12"/>
      <c r="I432" s="12"/>
      <c r="J432" s="12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12"/>
      <c r="I433" s="12"/>
      <c r="J433" s="12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12"/>
      <c r="I434" s="12"/>
      <c r="J434" s="12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12"/>
      <c r="I435" s="12"/>
      <c r="J435" s="12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12"/>
      <c r="I436" s="12"/>
      <c r="J436" s="12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12"/>
      <c r="I437" s="12"/>
      <c r="J437" s="12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12"/>
      <c r="I438" s="12"/>
      <c r="J438" s="12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12"/>
      <c r="I439" s="12"/>
      <c r="J439" s="12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12"/>
      <c r="I440" s="12"/>
      <c r="J440" s="12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12"/>
      <c r="I441" s="12"/>
      <c r="J441" s="12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12"/>
      <c r="I442" s="12"/>
      <c r="J442" s="12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12"/>
      <c r="I443" s="12"/>
      <c r="J443" s="12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12"/>
      <c r="I444" s="12"/>
      <c r="J444" s="12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12"/>
      <c r="I445" s="12"/>
      <c r="J445" s="12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12"/>
      <c r="I446" s="12"/>
      <c r="J446" s="12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12"/>
      <c r="I447" s="12"/>
      <c r="J447" s="12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12"/>
      <c r="I448" s="12"/>
      <c r="J448" s="12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12"/>
      <c r="I449" s="12"/>
      <c r="J449" s="12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12"/>
      <c r="I450" s="12"/>
      <c r="J450" s="12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12"/>
      <c r="I451" s="12"/>
      <c r="J451" s="12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12"/>
      <c r="I452" s="12"/>
      <c r="J452" s="12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12"/>
      <c r="I453" s="12"/>
      <c r="J453" s="12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12"/>
      <c r="I454" s="12"/>
      <c r="J454" s="12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12"/>
      <c r="I455" s="12"/>
      <c r="J455" s="12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12"/>
      <c r="I456" s="12"/>
      <c r="J456" s="12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12"/>
      <c r="I457" s="12"/>
      <c r="J457" s="12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12"/>
      <c r="I458" s="12"/>
      <c r="J458" s="12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12"/>
      <c r="I459" s="12"/>
      <c r="J459" s="12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12"/>
      <c r="I460" s="12"/>
      <c r="J460" s="12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12"/>
      <c r="I461" s="12"/>
      <c r="J461" s="12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12"/>
      <c r="I462" s="12"/>
      <c r="J462" s="12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12"/>
      <c r="I463" s="12"/>
      <c r="J463" s="12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12"/>
      <c r="I464" s="12"/>
      <c r="J464" s="12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12"/>
      <c r="I465" s="12"/>
      <c r="J465" s="12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12"/>
      <c r="I466" s="12"/>
      <c r="J466" s="12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12"/>
      <c r="I467" s="12"/>
      <c r="J467" s="12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12"/>
      <c r="I468" s="12"/>
      <c r="J468" s="12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12"/>
      <c r="I469" s="12"/>
      <c r="J469" s="12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12"/>
      <c r="I470" s="12"/>
      <c r="J470" s="12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12"/>
      <c r="I471" s="12"/>
      <c r="J471" s="12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12"/>
      <c r="I472" s="12"/>
      <c r="J472" s="12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12"/>
      <c r="I473" s="12"/>
      <c r="J473" s="12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12"/>
      <c r="I474" s="12"/>
      <c r="J474" s="12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12"/>
      <c r="I475" s="12"/>
      <c r="J475" s="12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12"/>
      <c r="I476" s="12"/>
      <c r="J476" s="12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12"/>
      <c r="I477" s="12"/>
      <c r="J477" s="12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12"/>
      <c r="I478" s="12"/>
      <c r="J478" s="12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12"/>
      <c r="I479" s="12"/>
      <c r="J479" s="12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12"/>
      <c r="I480" s="12"/>
      <c r="J480" s="12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12"/>
      <c r="I481" s="12"/>
      <c r="J481" s="12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12"/>
      <c r="I482" s="12"/>
      <c r="J482" s="12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12"/>
      <c r="I483" s="12"/>
      <c r="J483" s="12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12"/>
      <c r="I484" s="12"/>
      <c r="J484" s="12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12"/>
      <c r="I485" s="12"/>
      <c r="J485" s="12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12"/>
      <c r="I486" s="12"/>
      <c r="J486" s="12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12"/>
      <c r="I487" s="12"/>
      <c r="J487" s="12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12"/>
      <c r="I488" s="12"/>
      <c r="J488" s="12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12"/>
      <c r="I489" s="12"/>
      <c r="J489" s="12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12"/>
      <c r="I490" s="12"/>
      <c r="J490" s="12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12"/>
      <c r="I491" s="12"/>
      <c r="J491" s="12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12"/>
      <c r="I492" s="12"/>
      <c r="J492" s="12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12"/>
      <c r="I493" s="12"/>
      <c r="J493" s="12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12"/>
      <c r="I494" s="12"/>
      <c r="J494" s="12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12"/>
      <c r="I495" s="12"/>
      <c r="J495" s="12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12"/>
      <c r="I496" s="12"/>
      <c r="J496" s="12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12"/>
      <c r="I497" s="12"/>
      <c r="J497" s="12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12"/>
      <c r="I498" s="12"/>
      <c r="J498" s="12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12"/>
      <c r="I499" s="12"/>
      <c r="J499" s="12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12"/>
      <c r="I500" s="12"/>
      <c r="J500" s="12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12"/>
      <c r="I501" s="12"/>
      <c r="J501" s="12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12"/>
      <c r="I502" s="12"/>
      <c r="J502" s="12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12"/>
      <c r="I503" s="12"/>
      <c r="J503" s="12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12"/>
      <c r="I504" s="12"/>
      <c r="J504" s="12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12"/>
      <c r="I505" s="12"/>
      <c r="J505" s="12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12"/>
      <c r="I506" s="12"/>
      <c r="J506" s="12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12"/>
      <c r="I507" s="12"/>
      <c r="J507" s="12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12"/>
      <c r="I508" s="12"/>
      <c r="J508" s="12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12"/>
      <c r="I509" s="12"/>
      <c r="J509" s="12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12"/>
      <c r="I510" s="12"/>
      <c r="J510" s="12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12"/>
      <c r="I511" s="12"/>
      <c r="J511" s="12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12"/>
      <c r="I512" s="12"/>
      <c r="J512" s="12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12"/>
      <c r="I513" s="12"/>
      <c r="J513" s="12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12"/>
      <c r="I514" s="12"/>
      <c r="J514" s="12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12"/>
      <c r="I515" s="12"/>
      <c r="J515" s="12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12"/>
      <c r="I516" s="12"/>
      <c r="J516" s="12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12"/>
      <c r="I517" s="12"/>
      <c r="J517" s="12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12"/>
      <c r="I518" s="12"/>
      <c r="J518" s="12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12"/>
      <c r="I519" s="12"/>
      <c r="J519" s="12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12"/>
      <c r="I520" s="12"/>
      <c r="J520" s="12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12"/>
      <c r="I521" s="12"/>
      <c r="J521" s="12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12"/>
      <c r="I522" s="12"/>
      <c r="J522" s="12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12"/>
      <c r="I523" s="12"/>
      <c r="J523" s="12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12"/>
      <c r="I524" s="12"/>
      <c r="J524" s="12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12"/>
      <c r="I525" s="12"/>
      <c r="J525" s="12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12"/>
      <c r="I526" s="12"/>
      <c r="J526" s="12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12"/>
      <c r="I527" s="12"/>
      <c r="J527" s="12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12"/>
      <c r="I528" s="12"/>
      <c r="J528" s="12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12"/>
      <c r="I529" s="12"/>
      <c r="J529" s="12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12"/>
      <c r="I530" s="12"/>
      <c r="J530" s="12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12"/>
      <c r="I531" s="12"/>
      <c r="J531" s="12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12"/>
      <c r="I532" s="12"/>
      <c r="J532" s="12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12"/>
      <c r="I533" s="12"/>
      <c r="J533" s="12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12"/>
      <c r="I534" s="12"/>
      <c r="J534" s="12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12"/>
      <c r="I535" s="12"/>
      <c r="J535" s="12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12"/>
      <c r="I536" s="12"/>
      <c r="J536" s="12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12"/>
      <c r="I537" s="12"/>
      <c r="J537" s="12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12"/>
      <c r="I538" s="12"/>
      <c r="J538" s="12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12"/>
      <c r="I539" s="12"/>
      <c r="J539" s="12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12"/>
      <c r="I540" s="12"/>
      <c r="J540" s="12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12"/>
      <c r="I541" s="12"/>
      <c r="J541" s="12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12"/>
      <c r="I542" s="12"/>
      <c r="J542" s="12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12"/>
      <c r="I543" s="12"/>
      <c r="J543" s="12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12"/>
      <c r="I544" s="12"/>
      <c r="J544" s="12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12"/>
      <c r="I545" s="12"/>
      <c r="J545" s="12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12"/>
      <c r="I546" s="12"/>
      <c r="J546" s="12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12"/>
      <c r="I547" s="12"/>
      <c r="J547" s="12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12"/>
      <c r="I548" s="12"/>
      <c r="J548" s="12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12"/>
      <c r="I549" s="12"/>
      <c r="J549" s="12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12"/>
      <c r="I550" s="12"/>
      <c r="J550" s="12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12"/>
      <c r="I551" s="12"/>
      <c r="J551" s="12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12"/>
      <c r="I552" s="12"/>
      <c r="J552" s="12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12"/>
      <c r="I553" s="12"/>
      <c r="J553" s="12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12"/>
      <c r="I554" s="12"/>
      <c r="J554" s="12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12"/>
      <c r="I555" s="12"/>
      <c r="J555" s="12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12"/>
      <c r="I556" s="12"/>
      <c r="J556" s="12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12"/>
      <c r="I557" s="12"/>
      <c r="J557" s="12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12"/>
      <c r="I558" s="12"/>
      <c r="J558" s="12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12"/>
      <c r="I559" s="12"/>
      <c r="J559" s="12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12"/>
      <c r="I560" s="12"/>
      <c r="J560" s="12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12"/>
      <c r="I561" s="12"/>
      <c r="J561" s="12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12"/>
      <c r="I562" s="12"/>
      <c r="J562" s="12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12"/>
      <c r="I563" s="12"/>
      <c r="J563" s="12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12"/>
      <c r="I564" s="12"/>
      <c r="J564" s="12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12"/>
      <c r="I565" s="12"/>
      <c r="J565" s="12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12"/>
      <c r="I566" s="12"/>
      <c r="J566" s="12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12"/>
      <c r="I567" s="12"/>
      <c r="J567" s="12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12"/>
      <c r="I568" s="12"/>
      <c r="J568" s="12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12"/>
      <c r="I569" s="12"/>
      <c r="J569" s="12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12"/>
      <c r="I570" s="12"/>
      <c r="J570" s="12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12"/>
      <c r="I571" s="12"/>
      <c r="J571" s="12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12"/>
      <c r="I572" s="12"/>
      <c r="J572" s="12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12"/>
      <c r="I573" s="12"/>
      <c r="J573" s="12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12"/>
      <c r="I574" s="12"/>
      <c r="J574" s="12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12"/>
      <c r="I575" s="12"/>
      <c r="J575" s="12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12"/>
      <c r="I576" s="12"/>
      <c r="J576" s="12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12"/>
      <c r="I577" s="12"/>
      <c r="J577" s="12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12"/>
      <c r="I578" s="12"/>
      <c r="J578" s="12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12"/>
      <c r="I579" s="12"/>
      <c r="J579" s="12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12"/>
      <c r="I580" s="12"/>
      <c r="J580" s="12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12"/>
      <c r="I581" s="12"/>
      <c r="J581" s="12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12"/>
      <c r="I582" s="12"/>
      <c r="J582" s="12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12"/>
      <c r="I583" s="12"/>
      <c r="J583" s="12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12"/>
      <c r="I584" s="12"/>
      <c r="J584" s="12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12"/>
      <c r="I585" s="12"/>
      <c r="J585" s="12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12"/>
      <c r="I586" s="12"/>
      <c r="J586" s="12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12"/>
      <c r="I587" s="12"/>
      <c r="J587" s="12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12"/>
      <c r="I588" s="12"/>
      <c r="J588" s="12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12"/>
      <c r="I589" s="12"/>
      <c r="J589" s="12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12"/>
      <c r="I590" s="12"/>
      <c r="J590" s="12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12"/>
      <c r="I591" s="12"/>
      <c r="J591" s="12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12"/>
      <c r="I592" s="12"/>
      <c r="J592" s="12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12"/>
      <c r="I593" s="12"/>
      <c r="J593" s="12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12"/>
      <c r="I594" s="12"/>
      <c r="J594" s="12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12"/>
      <c r="I595" s="12"/>
      <c r="J595" s="12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12"/>
      <c r="I596" s="12"/>
      <c r="J596" s="12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12"/>
      <c r="I597" s="12"/>
      <c r="J597" s="12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12"/>
      <c r="I598" s="12"/>
      <c r="J598" s="12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12"/>
      <c r="I599" s="12"/>
      <c r="J599" s="12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12"/>
      <c r="I600" s="12"/>
      <c r="J600" s="12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12"/>
      <c r="I601" s="12"/>
      <c r="J601" s="12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12"/>
      <c r="I602" s="12"/>
      <c r="J602" s="12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12"/>
      <c r="I603" s="12"/>
      <c r="J603" s="12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12"/>
      <c r="I604" s="12"/>
      <c r="J604" s="12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12"/>
      <c r="I605" s="12"/>
      <c r="J605" s="12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12"/>
      <c r="I606" s="12"/>
      <c r="J606" s="12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12"/>
      <c r="I607" s="12"/>
      <c r="J607" s="12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12"/>
      <c r="I608" s="12"/>
      <c r="J608" s="12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12"/>
      <c r="I609" s="12"/>
      <c r="J609" s="12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12"/>
      <c r="I610" s="12"/>
      <c r="J610" s="12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12"/>
      <c r="I611" s="12"/>
      <c r="J611" s="12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12"/>
      <c r="I612" s="12"/>
      <c r="J612" s="12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12"/>
      <c r="I613" s="12"/>
      <c r="J613" s="12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12"/>
      <c r="I614" s="12"/>
      <c r="J614" s="12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12"/>
      <c r="I615" s="12"/>
      <c r="J615" s="12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12"/>
      <c r="I616" s="12"/>
      <c r="J616" s="12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12"/>
      <c r="I617" s="12"/>
      <c r="J617" s="12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12"/>
      <c r="I618" s="12"/>
      <c r="J618" s="12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12"/>
      <c r="I619" s="12"/>
      <c r="J619" s="12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12"/>
      <c r="I620" s="12"/>
      <c r="J620" s="12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12"/>
      <c r="I621" s="12"/>
      <c r="J621" s="12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12"/>
      <c r="I622" s="12"/>
      <c r="J622" s="12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12"/>
      <c r="I623" s="12"/>
      <c r="J623" s="12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12"/>
      <c r="I624" s="12"/>
      <c r="J624" s="12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12"/>
      <c r="I625" s="12"/>
      <c r="J625" s="12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12"/>
      <c r="I626" s="12"/>
      <c r="J626" s="12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12"/>
      <c r="I627" s="12"/>
      <c r="J627" s="12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12"/>
      <c r="I628" s="12"/>
      <c r="J628" s="12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12"/>
      <c r="I629" s="12"/>
      <c r="J629" s="12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12"/>
      <c r="I630" s="12"/>
      <c r="J630" s="12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12"/>
      <c r="I631" s="12"/>
      <c r="J631" s="12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12"/>
      <c r="I632" s="12"/>
      <c r="J632" s="12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12"/>
      <c r="I633" s="12"/>
      <c r="J633" s="12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12"/>
      <c r="I634" s="12"/>
      <c r="J634" s="12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12"/>
      <c r="I635" s="12"/>
      <c r="J635" s="12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12"/>
      <c r="I636" s="12"/>
      <c r="J636" s="12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12"/>
      <c r="I637" s="12"/>
      <c r="J637" s="12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12"/>
      <c r="I638" s="12"/>
      <c r="J638" s="12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12"/>
      <c r="I639" s="12"/>
      <c r="J639" s="12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12"/>
      <c r="I640" s="12"/>
      <c r="J640" s="12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12"/>
      <c r="I641" s="12"/>
      <c r="J641" s="12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12"/>
      <c r="I642" s="12"/>
      <c r="J642" s="12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12"/>
      <c r="I643" s="12"/>
      <c r="J643" s="12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12"/>
      <c r="I644" s="12"/>
      <c r="J644" s="12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12"/>
      <c r="I645" s="12"/>
      <c r="J645" s="12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12"/>
      <c r="I646" s="12"/>
      <c r="J646" s="12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12"/>
      <c r="I647" s="12"/>
      <c r="J647" s="12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12"/>
      <c r="I648" s="12"/>
      <c r="J648" s="12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12"/>
      <c r="I649" s="12"/>
      <c r="J649" s="12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12"/>
      <c r="I650" s="12"/>
      <c r="J650" s="12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12"/>
      <c r="I651" s="12"/>
      <c r="J651" s="12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12"/>
      <c r="I652" s="12"/>
      <c r="J652" s="12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12"/>
      <c r="I653" s="12"/>
      <c r="J653" s="12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12"/>
      <c r="I654" s="12"/>
      <c r="J654" s="12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12"/>
      <c r="I655" s="12"/>
      <c r="J655" s="12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12"/>
      <c r="I656" s="12"/>
      <c r="J656" s="12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12"/>
      <c r="I657" s="12"/>
      <c r="J657" s="12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12"/>
      <c r="I658" s="12"/>
      <c r="J658" s="12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12"/>
      <c r="I659" s="12"/>
      <c r="J659" s="12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12"/>
      <c r="I660" s="12"/>
      <c r="J660" s="12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12"/>
      <c r="I661" s="12"/>
      <c r="J661" s="12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12"/>
      <c r="I662" s="12"/>
      <c r="J662" s="12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12"/>
      <c r="I663" s="12"/>
      <c r="J663" s="12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12"/>
      <c r="I664" s="12"/>
      <c r="J664" s="12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12"/>
      <c r="I665" s="12"/>
      <c r="J665" s="12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12"/>
      <c r="I666" s="12"/>
      <c r="J666" s="12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12"/>
      <c r="I667" s="12"/>
      <c r="J667" s="12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12"/>
      <c r="I668" s="12"/>
      <c r="J668" s="12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12"/>
      <c r="I669" s="12"/>
      <c r="J669" s="12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12"/>
      <c r="I670" s="12"/>
      <c r="J670" s="12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12"/>
      <c r="I671" s="12"/>
      <c r="J671" s="12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12"/>
      <c r="I672" s="12"/>
      <c r="J672" s="12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12"/>
      <c r="I673" s="12"/>
      <c r="J673" s="12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12"/>
      <c r="I674" s="12"/>
      <c r="J674" s="12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12"/>
      <c r="I675" s="12"/>
      <c r="J675" s="12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12"/>
      <c r="I676" s="12"/>
      <c r="J676" s="12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12"/>
      <c r="I677" s="12"/>
      <c r="J677" s="12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12"/>
      <c r="I678" s="12"/>
      <c r="J678" s="12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12"/>
      <c r="I679" s="12"/>
      <c r="J679" s="12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12"/>
      <c r="I680" s="12"/>
      <c r="J680" s="12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12"/>
      <c r="I681" s="12"/>
      <c r="J681" s="12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12"/>
      <c r="I682" s="12"/>
      <c r="J682" s="12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12"/>
      <c r="I683" s="12"/>
      <c r="J683" s="12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12"/>
      <c r="I684" s="12"/>
      <c r="J684" s="12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12"/>
      <c r="I685" s="12"/>
      <c r="J685" s="12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12"/>
      <c r="I686" s="12"/>
      <c r="J686" s="12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12"/>
      <c r="I687" s="12"/>
      <c r="J687" s="12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12"/>
      <c r="I688" s="12"/>
      <c r="J688" s="12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12"/>
      <c r="I689" s="12"/>
      <c r="J689" s="12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12"/>
      <c r="I690" s="12"/>
      <c r="J690" s="12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12"/>
      <c r="I691" s="12"/>
      <c r="J691" s="12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12"/>
      <c r="I692" s="12"/>
      <c r="J692" s="12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12"/>
      <c r="I693" s="12"/>
      <c r="J693" s="12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12"/>
      <c r="I694" s="12"/>
      <c r="J694" s="12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12"/>
      <c r="I695" s="12"/>
      <c r="J695" s="12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12"/>
      <c r="I696" s="12"/>
      <c r="J696" s="12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12"/>
      <c r="I697" s="12"/>
      <c r="J697" s="12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12"/>
      <c r="I698" s="12"/>
      <c r="J698" s="12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12"/>
      <c r="I699" s="12"/>
      <c r="J699" s="12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12"/>
      <c r="I700" s="12"/>
      <c r="J700" s="12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12"/>
      <c r="I701" s="12"/>
      <c r="J701" s="12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12"/>
      <c r="I702" s="12"/>
      <c r="J702" s="12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12"/>
      <c r="I703" s="12"/>
      <c r="J703" s="12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12"/>
      <c r="I704" s="12"/>
      <c r="J704" s="12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12"/>
      <c r="I705" s="12"/>
      <c r="J705" s="12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12"/>
      <c r="I706" s="12"/>
      <c r="J706" s="12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12"/>
      <c r="I707" s="12"/>
      <c r="J707" s="12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12"/>
      <c r="I708" s="12"/>
      <c r="J708" s="12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12"/>
      <c r="I709" s="12"/>
      <c r="J709" s="12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12"/>
      <c r="I710" s="12"/>
      <c r="J710" s="12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12"/>
      <c r="I711" s="12"/>
      <c r="J711" s="12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12"/>
      <c r="I712" s="12"/>
      <c r="J712" s="12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12"/>
      <c r="I713" s="12"/>
      <c r="J713" s="12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12"/>
      <c r="I714" s="12"/>
      <c r="J714" s="12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12"/>
      <c r="I715" s="12"/>
      <c r="J715" s="12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12"/>
      <c r="I716" s="12"/>
      <c r="J716" s="12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12"/>
      <c r="I717" s="12"/>
      <c r="J717" s="12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12"/>
      <c r="I718" s="12"/>
      <c r="J718" s="12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12"/>
      <c r="I719" s="12"/>
      <c r="J719" s="12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12"/>
      <c r="I720" s="12"/>
      <c r="J720" s="12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12"/>
      <c r="I721" s="12"/>
      <c r="J721" s="12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12"/>
      <c r="I722" s="12"/>
      <c r="J722" s="12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12"/>
      <c r="I723" s="12"/>
      <c r="J723" s="12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12"/>
      <c r="I724" s="12"/>
      <c r="J724" s="12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12"/>
      <c r="I725" s="12"/>
      <c r="J725" s="12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12"/>
      <c r="I726" s="12"/>
      <c r="J726" s="12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12"/>
      <c r="I727" s="12"/>
      <c r="J727" s="12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12"/>
      <c r="I728" s="12"/>
      <c r="J728" s="12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12"/>
      <c r="I729" s="12"/>
      <c r="J729" s="12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12"/>
      <c r="I730" s="12"/>
      <c r="J730" s="12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12"/>
      <c r="I731" s="12"/>
      <c r="J731" s="12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12"/>
      <c r="I732" s="12"/>
      <c r="J732" s="12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12"/>
      <c r="I733" s="12"/>
      <c r="J733" s="12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12"/>
      <c r="I734" s="12"/>
      <c r="J734" s="12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12"/>
      <c r="I735" s="12"/>
      <c r="J735" s="12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12"/>
      <c r="I736" s="12"/>
      <c r="J736" s="12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12"/>
      <c r="I737" s="12"/>
      <c r="J737" s="12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12"/>
      <c r="I738" s="12"/>
      <c r="J738" s="12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12"/>
      <c r="I739" s="12"/>
      <c r="J739" s="12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12"/>
      <c r="I740" s="12"/>
      <c r="J740" s="12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12"/>
      <c r="I741" s="12"/>
      <c r="J741" s="12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12"/>
      <c r="I742" s="12"/>
      <c r="J742" s="12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12"/>
      <c r="I743" s="12"/>
      <c r="J743" s="12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12"/>
      <c r="I744" s="12"/>
      <c r="J744" s="12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12"/>
      <c r="I745" s="12"/>
      <c r="J745" s="12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12"/>
      <c r="I746" s="12"/>
      <c r="J746" s="12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12"/>
      <c r="I747" s="12"/>
      <c r="J747" s="12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12"/>
      <c r="I748" s="12"/>
      <c r="J748" s="12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12"/>
      <c r="I749" s="12"/>
      <c r="J749" s="12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12"/>
      <c r="I750" s="12"/>
      <c r="J750" s="12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12"/>
      <c r="I751" s="12"/>
      <c r="J751" s="12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12"/>
      <c r="I752" s="12"/>
      <c r="J752" s="12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12"/>
      <c r="I753" s="12"/>
      <c r="J753" s="12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12"/>
      <c r="I754" s="12"/>
      <c r="J754" s="12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12"/>
      <c r="I755" s="12"/>
      <c r="J755" s="12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12"/>
      <c r="I756" s="12"/>
      <c r="J756" s="12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12"/>
      <c r="I757" s="12"/>
      <c r="J757" s="12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12"/>
      <c r="I758" s="12"/>
      <c r="J758" s="12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12"/>
      <c r="I759" s="12"/>
      <c r="J759" s="12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12"/>
      <c r="I760" s="12"/>
      <c r="J760" s="12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12"/>
      <c r="I761" s="12"/>
      <c r="J761" s="12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12"/>
      <c r="I762" s="12"/>
      <c r="J762" s="12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12"/>
      <c r="I763" s="12"/>
      <c r="J763" s="12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12"/>
      <c r="I764" s="12"/>
      <c r="J764" s="12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12"/>
      <c r="I765" s="12"/>
      <c r="J765" s="12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12"/>
      <c r="I766" s="12"/>
      <c r="J766" s="12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12"/>
      <c r="I767" s="12"/>
      <c r="J767" s="12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12"/>
      <c r="I768" s="12"/>
      <c r="J768" s="12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12"/>
      <c r="I769" s="12"/>
      <c r="J769" s="12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12"/>
      <c r="I770" s="12"/>
      <c r="J770" s="12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12"/>
      <c r="I771" s="12"/>
      <c r="J771" s="12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12"/>
      <c r="I772" s="12"/>
      <c r="J772" s="12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12"/>
      <c r="I773" s="12"/>
      <c r="J773" s="12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12"/>
      <c r="I774" s="12"/>
      <c r="J774" s="12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12"/>
      <c r="I775" s="12"/>
      <c r="J775" s="12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12"/>
      <c r="I776" s="12"/>
      <c r="J776" s="12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12"/>
      <c r="I777" s="12"/>
      <c r="J777" s="12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12"/>
      <c r="I778" s="12"/>
      <c r="J778" s="12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12"/>
      <c r="I779" s="12"/>
      <c r="J779" s="12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12"/>
      <c r="I780" s="12"/>
      <c r="J780" s="12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12"/>
      <c r="I781" s="12"/>
      <c r="J781" s="12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12"/>
      <c r="I782" s="12"/>
      <c r="J782" s="12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12"/>
      <c r="I783" s="12"/>
      <c r="J783" s="12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12"/>
      <c r="I784" s="12"/>
      <c r="J784" s="12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12"/>
      <c r="I785" s="12"/>
      <c r="J785" s="12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12"/>
      <c r="I786" s="12"/>
      <c r="J786" s="12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12"/>
      <c r="I787" s="12"/>
      <c r="J787" s="12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12"/>
      <c r="I788" s="12"/>
      <c r="J788" s="12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12"/>
      <c r="I789" s="12"/>
      <c r="J789" s="12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12"/>
      <c r="I790" s="12"/>
      <c r="J790" s="12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12"/>
      <c r="I791" s="12"/>
      <c r="J791" s="12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12"/>
      <c r="I792" s="12"/>
      <c r="J792" s="12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12"/>
      <c r="I793" s="12"/>
      <c r="J793" s="12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12"/>
      <c r="I794" s="12"/>
      <c r="J794" s="12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12"/>
      <c r="I795" s="12"/>
      <c r="J795" s="12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12"/>
      <c r="I796" s="12"/>
      <c r="J796" s="12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12"/>
      <c r="I797" s="12"/>
      <c r="J797" s="12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12"/>
      <c r="I798" s="12"/>
      <c r="J798" s="12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12"/>
      <c r="I799" s="12"/>
      <c r="J799" s="12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12"/>
      <c r="I800" s="12"/>
      <c r="J800" s="12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12"/>
      <c r="I801" s="12"/>
      <c r="J801" s="12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12"/>
      <c r="I802" s="12"/>
      <c r="J802" s="12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12"/>
      <c r="I803" s="12"/>
      <c r="J803" s="12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12"/>
      <c r="I804" s="12"/>
      <c r="J804" s="12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12"/>
      <c r="I805" s="12"/>
      <c r="J805" s="12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12"/>
      <c r="I806" s="12"/>
      <c r="J806" s="12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12"/>
      <c r="I807" s="12"/>
      <c r="J807" s="12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12"/>
      <c r="I808" s="12"/>
      <c r="J808" s="12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12"/>
      <c r="I809" s="12"/>
      <c r="J809" s="12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12"/>
      <c r="I810" s="12"/>
      <c r="J810" s="12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12"/>
      <c r="I811" s="12"/>
      <c r="J811" s="12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12"/>
      <c r="I812" s="12"/>
      <c r="J812" s="12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12"/>
      <c r="I813" s="12"/>
      <c r="J813" s="12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12"/>
      <c r="I814" s="12"/>
      <c r="J814" s="12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12"/>
      <c r="I815" s="12"/>
      <c r="J815" s="12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12"/>
      <c r="I816" s="12"/>
      <c r="J816" s="12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12"/>
      <c r="I817" s="12"/>
      <c r="J817" s="12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12"/>
      <c r="I818" s="12"/>
      <c r="J818" s="12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12"/>
      <c r="I819" s="12"/>
      <c r="J819" s="12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12"/>
      <c r="I820" s="12"/>
      <c r="J820" s="12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12"/>
      <c r="I821" s="12"/>
      <c r="J821" s="12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12"/>
      <c r="I822" s="12"/>
      <c r="J822" s="12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12"/>
      <c r="I823" s="12"/>
      <c r="J823" s="12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12"/>
      <c r="I824" s="12"/>
      <c r="J824" s="12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12"/>
      <c r="I825" s="12"/>
      <c r="J825" s="12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12"/>
      <c r="I826" s="12"/>
      <c r="J826" s="12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12"/>
      <c r="I827" s="12"/>
      <c r="J827" s="12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12"/>
      <c r="I828" s="12"/>
      <c r="J828" s="12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12"/>
      <c r="I829" s="12"/>
      <c r="J829" s="12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12"/>
      <c r="I830" s="12"/>
      <c r="J830" s="12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12"/>
      <c r="I831" s="12"/>
      <c r="J831" s="12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12"/>
      <c r="I832" s="12"/>
      <c r="J832" s="12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12"/>
      <c r="I833" s="12"/>
      <c r="J833" s="12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12"/>
      <c r="I834" s="12"/>
      <c r="J834" s="12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12"/>
      <c r="I835" s="12"/>
      <c r="J835" s="12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12"/>
      <c r="I836" s="12"/>
      <c r="J836" s="12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12"/>
      <c r="I837" s="12"/>
      <c r="J837" s="12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12"/>
      <c r="I838" s="12"/>
      <c r="J838" s="12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12"/>
      <c r="I839" s="12"/>
      <c r="J839" s="12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12"/>
      <c r="I840" s="12"/>
      <c r="J840" s="12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12"/>
      <c r="I841" s="12"/>
      <c r="J841" s="12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12"/>
      <c r="I842" s="12"/>
      <c r="J842" s="12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12"/>
      <c r="I843" s="12"/>
      <c r="J843" s="12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12"/>
      <c r="I844" s="12"/>
      <c r="J844" s="12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12"/>
      <c r="I845" s="12"/>
      <c r="J845" s="12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12"/>
      <c r="I846" s="12"/>
      <c r="J846" s="12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12"/>
      <c r="I847" s="12"/>
      <c r="J847" s="12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12"/>
      <c r="I848" s="12"/>
      <c r="J848" s="12"/>
    </row>
    <row r="849" spans="1:10" ht="12.75" customHeight="1" x14ac:dyDescent="0.2">
      <c r="A849" s="7"/>
      <c r="B849" s="7"/>
      <c r="C849" s="7"/>
      <c r="D849" s="7"/>
      <c r="E849" s="7"/>
      <c r="F849" s="7"/>
      <c r="G849" s="7"/>
      <c r="H849" s="12"/>
      <c r="I849" s="12"/>
      <c r="J849" s="12"/>
    </row>
    <row r="850" spans="1:10" ht="12.75" customHeight="1" x14ac:dyDescent="0.2">
      <c r="A850" s="7"/>
      <c r="B850" s="7"/>
      <c r="C850" s="7"/>
      <c r="D850" s="7"/>
      <c r="E850" s="7"/>
      <c r="F850" s="7"/>
      <c r="G850" s="7"/>
      <c r="H850" s="12"/>
      <c r="I850" s="12"/>
      <c r="J850" s="12"/>
    </row>
    <row r="851" spans="1:10" ht="15.75" x14ac:dyDescent="0.2">
      <c r="A851" s="7"/>
      <c r="B851" s="7"/>
      <c r="C851" s="7"/>
      <c r="D851" s="7"/>
      <c r="E851" s="7"/>
      <c r="F851" s="7"/>
      <c r="G851" s="7"/>
      <c r="H851" s="12"/>
      <c r="I851" s="12"/>
      <c r="J851" s="12"/>
    </row>
    <row r="852" spans="1:10" ht="15.75" x14ac:dyDescent="0.2">
      <c r="A852" s="7"/>
      <c r="B852" s="7"/>
      <c r="C852" s="7"/>
      <c r="D852" s="7"/>
      <c r="E852" s="7"/>
      <c r="F852" s="7"/>
      <c r="G852" s="7"/>
      <c r="H852" s="12"/>
      <c r="I852" s="12"/>
      <c r="J852" s="12"/>
    </row>
    <row r="853" spans="1:10" ht="15.75" x14ac:dyDescent="0.2">
      <c r="A853" s="7"/>
      <c r="B853" s="7"/>
      <c r="C853" s="7"/>
      <c r="D853" s="7"/>
      <c r="E853" s="7"/>
      <c r="F853" s="7"/>
      <c r="G853" s="7"/>
      <c r="H853" s="12"/>
      <c r="I853" s="12"/>
      <c r="J853" s="12"/>
    </row>
    <row r="854" spans="1:10" ht="15.75" x14ac:dyDescent="0.2">
      <c r="A854" s="7"/>
      <c r="B854" s="7"/>
      <c r="C854" s="7"/>
      <c r="D854" s="7"/>
      <c r="E854" s="7"/>
      <c r="F854" s="7"/>
      <c r="G854" s="7"/>
      <c r="H854" s="12"/>
      <c r="I854" s="12"/>
      <c r="J854" s="12"/>
    </row>
    <row r="855" spans="1:10" ht="15.75" x14ac:dyDescent="0.2">
      <c r="A855" s="7"/>
      <c r="B855" s="7"/>
      <c r="C855" s="7"/>
      <c r="D855" s="7"/>
      <c r="E855" s="7"/>
      <c r="F855" s="7"/>
      <c r="G855" s="7"/>
      <c r="H855" s="12"/>
      <c r="I855" s="12"/>
      <c r="J855" s="12"/>
    </row>
    <row r="856" spans="1:10" ht="15.75" x14ac:dyDescent="0.2">
      <c r="A856" s="7"/>
      <c r="B856" s="7"/>
      <c r="C856" s="7"/>
      <c r="D856" s="7"/>
      <c r="E856" s="7"/>
      <c r="F856" s="7"/>
      <c r="G856" s="7"/>
      <c r="H856" s="12"/>
      <c r="I856" s="12"/>
      <c r="J856" s="12"/>
    </row>
    <row r="857" spans="1:10" ht="15.75" x14ac:dyDescent="0.2">
      <c r="A857" s="7"/>
      <c r="B857" s="7"/>
      <c r="C857" s="7"/>
      <c r="D857" s="7"/>
      <c r="E857" s="7"/>
      <c r="F857" s="7"/>
      <c r="G857" s="7"/>
      <c r="H857" s="12"/>
      <c r="I857" s="12"/>
      <c r="J857" s="12"/>
    </row>
    <row r="858" spans="1:10" ht="15.75" x14ac:dyDescent="0.2">
      <c r="A858" s="7"/>
      <c r="B858" s="7"/>
      <c r="C858" s="7"/>
      <c r="D858" s="7"/>
      <c r="E858" s="7"/>
      <c r="F858" s="7"/>
      <c r="G858" s="7"/>
      <c r="H858" s="12"/>
      <c r="I858" s="12"/>
      <c r="J858" s="12"/>
    </row>
    <row r="859" spans="1:10" ht="15.75" x14ac:dyDescent="0.2">
      <c r="A859" s="7"/>
      <c r="B859" s="7"/>
      <c r="C859" s="7"/>
      <c r="D859" s="7"/>
      <c r="E859" s="7"/>
      <c r="F859" s="7"/>
      <c r="G859" s="7"/>
      <c r="H859" s="12"/>
      <c r="I859" s="12"/>
      <c r="J859" s="12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12"/>
      <c r="I860" s="12"/>
      <c r="J860" s="12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12"/>
      <c r="I861" s="12"/>
      <c r="J861" s="12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12"/>
      <c r="I862" s="12"/>
      <c r="J862" s="12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12"/>
      <c r="I863" s="12"/>
      <c r="J863" s="12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12"/>
      <c r="I864" s="12"/>
      <c r="J864" s="12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12"/>
      <c r="I865" s="12"/>
      <c r="J865" s="12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12"/>
      <c r="I866" s="12"/>
      <c r="J866" s="12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12"/>
      <c r="I867" s="12"/>
      <c r="J867" s="12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12"/>
      <c r="I868" s="12"/>
      <c r="J868" s="12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12"/>
      <c r="I869" s="12"/>
      <c r="J869" s="12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12"/>
      <c r="I870" s="12"/>
      <c r="J870" s="12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12"/>
      <c r="I871" s="12"/>
      <c r="J871" s="12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12"/>
      <c r="I872" s="12"/>
      <c r="J872" s="12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12"/>
      <c r="I873" s="12"/>
      <c r="J873" s="12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12"/>
      <c r="I874" s="12"/>
      <c r="J874" s="12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12"/>
      <c r="I875" s="12"/>
      <c r="J875" s="12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12"/>
      <c r="I876" s="12"/>
      <c r="J876" s="12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12"/>
      <c r="I877" s="12"/>
      <c r="J877" s="12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12"/>
      <c r="I878" s="12"/>
      <c r="J878" s="12"/>
    </row>
    <row r="879" spans="1:10" ht="15.75" x14ac:dyDescent="0.2">
      <c r="A879" s="7"/>
      <c r="B879" s="7"/>
      <c r="C879" s="7"/>
      <c r="D879" s="7"/>
      <c r="E879" s="7"/>
      <c r="F879" s="7"/>
      <c r="G879" s="7"/>
      <c r="H879" s="12"/>
      <c r="I879" s="12"/>
      <c r="J879" s="12"/>
    </row>
    <row r="880" spans="1:10" ht="15.75" x14ac:dyDescent="0.2">
      <c r="A880" s="7"/>
      <c r="B880" s="7"/>
      <c r="C880" s="7"/>
      <c r="D880" s="7"/>
      <c r="E880" s="7"/>
      <c r="F880" s="7"/>
      <c r="G880" s="7"/>
      <c r="H880" s="12"/>
      <c r="I880" s="12"/>
      <c r="J880" s="12"/>
    </row>
  </sheetData>
  <mergeCells count="314">
    <mergeCell ref="G235:G236"/>
    <mergeCell ref="H235:H236"/>
    <mergeCell ref="I235:I236"/>
    <mergeCell ref="J235:J236"/>
    <mergeCell ref="A285:O285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A284:O284"/>
    <mergeCell ref="E96:E97"/>
    <mergeCell ref="D96:D97"/>
    <mergeCell ref="C96:C97"/>
    <mergeCell ref="C71:C72"/>
    <mergeCell ref="D71:D72"/>
    <mergeCell ref="E71:E72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E105:E106"/>
    <mergeCell ref="D105:D106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E119:E120"/>
    <mergeCell ref="D119:D120"/>
    <mergeCell ref="C119:C120"/>
    <mergeCell ref="C109:C110"/>
    <mergeCell ref="O109:O110"/>
    <mergeCell ref="N109:N110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K64:K65"/>
    <mergeCell ref="A69:A74"/>
    <mergeCell ref="A174:A178"/>
    <mergeCell ref="A94:A112"/>
    <mergeCell ref="A113:A136"/>
    <mergeCell ref="B94:B112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O115:O116"/>
    <mergeCell ref="J115:J116"/>
    <mergeCell ref="A228:A232"/>
    <mergeCell ref="B228:B232"/>
    <mergeCell ref="A239:A243"/>
    <mergeCell ref="B239:B243"/>
    <mergeCell ref="A244:A248"/>
    <mergeCell ref="B244:B248"/>
    <mergeCell ref="F127:F128"/>
    <mergeCell ref="E127:E128"/>
    <mergeCell ref="D127:D128"/>
    <mergeCell ref="D115:D116"/>
    <mergeCell ref="I115:I116"/>
    <mergeCell ref="H115:H116"/>
    <mergeCell ref="G115:G116"/>
    <mergeCell ref="F115:F11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A47:A52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B159:B163"/>
    <mergeCell ref="A88:A93"/>
    <mergeCell ref="B88:B93"/>
    <mergeCell ref="A137:A141"/>
    <mergeCell ref="B137:B141"/>
    <mergeCell ref="A142:A146"/>
    <mergeCell ref="O58:O59"/>
    <mergeCell ref="K53:K54"/>
    <mergeCell ref="K56:K57"/>
    <mergeCell ref="K58:K59"/>
    <mergeCell ref="I53:I54"/>
    <mergeCell ref="J53:J54"/>
    <mergeCell ref="D53:D54"/>
    <mergeCell ref="H53:H54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D5:O5"/>
    <mergeCell ref="L58:L59"/>
    <mergeCell ref="M58:M59"/>
    <mergeCell ref="N58:N59"/>
    <mergeCell ref="L60:L61"/>
    <mergeCell ref="M60:M61"/>
    <mergeCell ref="N60:N61"/>
    <mergeCell ref="O60:O61"/>
    <mergeCell ref="A204:A208"/>
    <mergeCell ref="B204:B208"/>
    <mergeCell ref="A209:A213"/>
    <mergeCell ref="B209:B213"/>
    <mergeCell ref="A214:A222"/>
    <mergeCell ref="B214:B222"/>
    <mergeCell ref="E62:E63"/>
    <mergeCell ref="D60:D61"/>
    <mergeCell ref="E60:E61"/>
    <mergeCell ref="A164:A168"/>
    <mergeCell ref="B164:B168"/>
    <mergeCell ref="A169:A173"/>
    <mergeCell ref="B169:B173"/>
    <mergeCell ref="A179:A183"/>
    <mergeCell ref="B179:B183"/>
    <mergeCell ref="D133:D134"/>
    <mergeCell ref="E133:E134"/>
    <mergeCell ref="L64:L65"/>
    <mergeCell ref="M64:M65"/>
    <mergeCell ref="K60:K61"/>
    <mergeCell ref="J123:J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K129:K130"/>
    <mergeCell ref="O129:O130"/>
    <mergeCell ref="J125:J126"/>
    <mergeCell ref="K125:K126"/>
    <mergeCell ref="I123:I124"/>
    <mergeCell ref="H123:H124"/>
    <mergeCell ref="C121:C122"/>
    <mergeCell ref="F129:F130"/>
    <mergeCell ref="G129:G130"/>
    <mergeCell ref="H129:H130"/>
    <mergeCell ref="I129:I130"/>
    <mergeCell ref="C123:C124"/>
    <mergeCell ref="D123:D124"/>
    <mergeCell ref="E123:E124"/>
    <mergeCell ref="C129:C130"/>
    <mergeCell ref="C127:C128"/>
    <mergeCell ref="C125:C126"/>
    <mergeCell ref="D125:D126"/>
    <mergeCell ref="E125:E126"/>
    <mergeCell ref="F125:F126"/>
    <mergeCell ref="G125:G126"/>
    <mergeCell ref="H125:H126"/>
    <mergeCell ref="I125:I126"/>
    <mergeCell ref="A264:A268"/>
    <mergeCell ref="B264:B268"/>
    <mergeCell ref="A269:A273"/>
    <mergeCell ref="B269:B273"/>
    <mergeCell ref="A274:A279"/>
    <mergeCell ref="B274:B279"/>
    <mergeCell ref="G123:G124"/>
    <mergeCell ref="F123:F124"/>
    <mergeCell ref="G133:G134"/>
    <mergeCell ref="F133:F134"/>
    <mergeCell ref="A233:A238"/>
    <mergeCell ref="B233:B23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E235:E236"/>
    <mergeCell ref="F235:F236"/>
    <mergeCell ref="C277:C278"/>
    <mergeCell ref="D277:D278"/>
    <mergeCell ref="E277:E278"/>
    <mergeCell ref="F277:F278"/>
    <mergeCell ref="G277:G278"/>
    <mergeCell ref="H277:H278"/>
    <mergeCell ref="I277:I278"/>
    <mergeCell ref="J277:J278"/>
    <mergeCell ref="K277:K278"/>
    <mergeCell ref="A286:O286"/>
    <mergeCell ref="A282:O282"/>
    <mergeCell ref="A283:O283"/>
    <mergeCell ref="A280:O280"/>
    <mergeCell ref="A281:O281"/>
  </mergeCells>
  <printOptions horizontalCentered="1"/>
  <pageMargins left="0" right="0" top="0.27559055118110237" bottom="0" header="0.15748031496062992" footer="0.15748031496062992"/>
  <pageSetup paperSize="9" scale="40" fitToHeight="0" orientation="landscape" blackAndWhite="1" r:id="rId1"/>
  <headerFooter alignWithMargins="0"/>
  <rowBreaks count="8" manualBreakCount="8">
    <brk id="30" max="15" man="1"/>
    <brk id="65" max="15" man="1"/>
    <brk id="101" max="15" man="1"/>
    <brk id="137" max="15" man="1"/>
    <brk id="176" max="15" man="1"/>
    <brk id="213" max="15" man="1"/>
    <brk id="248" max="15" man="1"/>
    <brk id="285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Узлова Евгения Александровна</cp:lastModifiedBy>
  <cp:lastPrinted>2023-06-15T03:30:15Z</cp:lastPrinted>
  <dcterms:created xsi:type="dcterms:W3CDTF">1996-10-08T23:32:33Z</dcterms:created>
  <dcterms:modified xsi:type="dcterms:W3CDTF">2023-06-15T08:43:17Z</dcterms:modified>
</cp:coreProperties>
</file>