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defaultThemeVersion="124226"/>
  <bookViews>
    <workbookView xWindow="-120" yWindow="-120" windowWidth="29040" windowHeight="15840"/>
  </bookViews>
  <sheets>
    <sheet name="Приложение №1 доходы" sheetId="19" r:id="rId1"/>
    <sheet name="Прил № 2 ведомственная" sheetId="18" r:id="rId2"/>
    <sheet name="Прил № 3 рпр" sheetId="5" r:id="rId3"/>
    <sheet name="Прил № 4 Источники " sheetId="6" r:id="rId4"/>
  </sheets>
  <definedNames>
    <definedName name="_xlnm._FilterDatabase" localSheetId="1" hidden="1">'Прил № 2 ведомственная'!$C$1:$C$832</definedName>
    <definedName name="_xlnm._FilterDatabase" localSheetId="0" hidden="1">'Приложение №1 доходы'!$A$8:$H$8</definedName>
    <definedName name="_xlnm.Print_Titles" localSheetId="1">'Прил № 2 ведомственная'!$7:$7</definedName>
    <definedName name="_xlnm.Print_Titles" localSheetId="2">'Прил № 3 рпр'!$6:$6</definedName>
    <definedName name="_xlnm.Print_Titles" localSheetId="3">'Прил № 4 Источники '!$7:$10</definedName>
    <definedName name="_xlnm.Print_Titles" localSheetId="0">'Приложение №1 доходы'!$7:$7</definedName>
    <definedName name="_xlnm.Print_Area" localSheetId="2">'Прил № 3 рпр'!$A$1:$D$55</definedName>
    <definedName name="_xlnm.Print_Area" localSheetId="0">'Приложение №1 доходы'!$A$1:$D$180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177" i="19" l="1"/>
  <c r="D175" i="19"/>
  <c r="D173" i="19"/>
  <c r="C173" i="19"/>
  <c r="D168" i="19"/>
  <c r="C168" i="19"/>
  <c r="D160" i="19"/>
  <c r="C160" i="19"/>
  <c r="D149" i="19"/>
  <c r="C149" i="19"/>
  <c r="D146" i="19"/>
  <c r="D145" i="19" s="1"/>
  <c r="C146" i="19"/>
  <c r="D139" i="19"/>
  <c r="C139" i="19"/>
  <c r="D112" i="19"/>
  <c r="C112" i="19"/>
  <c r="D102" i="19"/>
  <c r="C102" i="19"/>
  <c r="D99" i="19"/>
  <c r="C99" i="19"/>
  <c r="D94" i="19"/>
  <c r="C94" i="19"/>
  <c r="D85" i="19"/>
  <c r="C85" i="19"/>
  <c r="D78" i="19"/>
  <c r="C78" i="19"/>
  <c r="D74" i="19"/>
  <c r="C74" i="19"/>
  <c r="C68" i="19" s="1"/>
  <c r="C62" i="19" s="1"/>
  <c r="D69" i="19"/>
  <c r="C69" i="19"/>
  <c r="D63" i="19"/>
  <c r="C63" i="19"/>
  <c r="D58" i="19"/>
  <c r="C58" i="19"/>
  <c r="D53" i="19"/>
  <c r="C53" i="19"/>
  <c r="D45" i="19"/>
  <c r="C45" i="19"/>
  <c r="D35" i="19"/>
  <c r="C35" i="19"/>
  <c r="C34" i="19"/>
  <c r="D29" i="19"/>
  <c r="C29" i="19"/>
  <c r="D10" i="19"/>
  <c r="C10" i="19"/>
  <c r="D68" i="19" l="1"/>
  <c r="D62" i="19" s="1"/>
  <c r="C145" i="19"/>
  <c r="C144" i="19" s="1"/>
  <c r="C9" i="19"/>
  <c r="D144" i="19"/>
  <c r="D34" i="19"/>
  <c r="C8" i="19" l="1"/>
  <c r="D9" i="19"/>
  <c r="D8" i="19" s="1"/>
  <c r="F76" i="18" l="1"/>
  <c r="C17" i="5" l="1"/>
  <c r="D17" i="5"/>
  <c r="C19" i="5"/>
  <c r="D19" i="5"/>
  <c r="C21" i="5"/>
  <c r="D21" i="5"/>
  <c r="C27" i="5"/>
  <c r="D27" i="5"/>
  <c r="C32" i="5"/>
  <c r="D32" i="5"/>
  <c r="C34" i="5"/>
  <c r="D34" i="5"/>
  <c r="C40" i="5"/>
  <c r="D40" i="5"/>
  <c r="C43" i="5"/>
  <c r="D43" i="5"/>
  <c r="C47" i="5"/>
  <c r="D47" i="5"/>
  <c r="G297" i="18"/>
  <c r="G296" i="18" s="1"/>
  <c r="G295" i="18" s="1"/>
  <c r="F297" i="18"/>
  <c r="F296" i="18" s="1"/>
  <c r="F295" i="18" s="1"/>
  <c r="F599" i="18"/>
  <c r="F554" i="18"/>
  <c r="G216" i="18"/>
  <c r="F216" i="18"/>
  <c r="G78" i="18"/>
  <c r="F78" i="18"/>
  <c r="F75" i="18" s="1"/>
  <c r="F74" i="18" s="1"/>
  <c r="G826" i="18"/>
  <c r="G825" i="18" s="1"/>
  <c r="G824" i="18" s="1"/>
  <c r="F826" i="18"/>
  <c r="F825" i="18" s="1"/>
  <c r="F824" i="18" s="1"/>
  <c r="G818" i="18"/>
  <c r="G817" i="18" s="1"/>
  <c r="G816" i="18" s="1"/>
  <c r="G815" i="18" s="1"/>
  <c r="G814" i="18" s="1"/>
  <c r="F818" i="18"/>
  <c r="F817" i="18" s="1"/>
  <c r="F816" i="18" s="1"/>
  <c r="F815" i="18" s="1"/>
  <c r="F814" i="18" s="1"/>
  <c r="G811" i="18"/>
  <c r="F811" i="18"/>
  <c r="G809" i="18"/>
  <c r="F809" i="18"/>
  <c r="G807" i="18"/>
  <c r="F807" i="18"/>
  <c r="G801" i="18"/>
  <c r="G800" i="18" s="1"/>
  <c r="G799" i="18" s="1"/>
  <c r="F801" i="18"/>
  <c r="F800" i="18" s="1"/>
  <c r="F799" i="18" s="1"/>
  <c r="G797" i="18"/>
  <c r="G796" i="18" s="1"/>
  <c r="G795" i="18" s="1"/>
  <c r="F797" i="18"/>
  <c r="F796" i="18" s="1"/>
  <c r="F795" i="18" s="1"/>
  <c r="G793" i="18"/>
  <c r="G792" i="18" s="1"/>
  <c r="G791" i="18" s="1"/>
  <c r="F793" i="18"/>
  <c r="F792" i="18" s="1"/>
  <c r="F791" i="18" s="1"/>
  <c r="G786" i="18"/>
  <c r="G785" i="18" s="1"/>
  <c r="G784" i="18" s="1"/>
  <c r="G783" i="18" s="1"/>
  <c r="G782" i="18" s="1"/>
  <c r="F786" i="18"/>
  <c r="F785" i="18" s="1"/>
  <c r="F784" i="18" s="1"/>
  <c r="F783" i="18" s="1"/>
  <c r="F782" i="18" s="1"/>
  <c r="G780" i="18"/>
  <c r="G779" i="18" s="1"/>
  <c r="G778" i="18" s="1"/>
  <c r="G777" i="18" s="1"/>
  <c r="F780" i="18"/>
  <c r="F779" i="18" s="1"/>
  <c r="F778" i="18" s="1"/>
  <c r="F777" i="18" s="1"/>
  <c r="G775" i="18"/>
  <c r="G774" i="18" s="1"/>
  <c r="G773" i="18" s="1"/>
  <c r="F775" i="18"/>
  <c r="F774" i="18" s="1"/>
  <c r="F773" i="18" s="1"/>
  <c r="G771" i="18"/>
  <c r="G770" i="18" s="1"/>
  <c r="G769" i="18" s="1"/>
  <c r="F771" i="18"/>
  <c r="F770" i="18" s="1"/>
  <c r="F769" i="18" s="1"/>
  <c r="G767" i="18"/>
  <c r="G766" i="18" s="1"/>
  <c r="F767" i="18"/>
  <c r="F766" i="18" s="1"/>
  <c r="G764" i="18"/>
  <c r="F764" i="18"/>
  <c r="G761" i="18"/>
  <c r="F761" i="18"/>
  <c r="G758" i="18"/>
  <c r="F758" i="18"/>
  <c r="G751" i="18"/>
  <c r="G750" i="18" s="1"/>
  <c r="G749" i="18" s="1"/>
  <c r="G748" i="18" s="1"/>
  <c r="F751" i="18"/>
  <c r="F750" i="18" s="1"/>
  <c r="F749" i="18" s="1"/>
  <c r="F748" i="18" s="1"/>
  <c r="G743" i="18"/>
  <c r="G742" i="18" s="1"/>
  <c r="F743" i="18"/>
  <c r="F742" i="18" s="1"/>
  <c r="G739" i="18"/>
  <c r="G738" i="18" s="1"/>
  <c r="F739" i="18"/>
  <c r="F738" i="18" s="1"/>
  <c r="G734" i="18"/>
  <c r="G733" i="18" s="1"/>
  <c r="F734" i="18"/>
  <c r="F733" i="18" s="1"/>
  <c r="G727" i="18"/>
  <c r="G726" i="18" s="1"/>
  <c r="F727" i="18"/>
  <c r="F726" i="18" s="1"/>
  <c r="G724" i="18"/>
  <c r="F724" i="18"/>
  <c r="G720" i="18"/>
  <c r="G719" i="18" s="1"/>
  <c r="F720" i="18"/>
  <c r="F719" i="18" s="1"/>
  <c r="G715" i="18"/>
  <c r="G714" i="18" s="1"/>
  <c r="G713" i="18" s="1"/>
  <c r="F715" i="18"/>
  <c r="F714" i="18" s="1"/>
  <c r="F713" i="18" s="1"/>
  <c r="G709" i="18"/>
  <c r="G708" i="18" s="1"/>
  <c r="G707" i="18" s="1"/>
  <c r="F709" i="18"/>
  <c r="F708" i="18" s="1"/>
  <c r="F707" i="18" s="1"/>
  <c r="G705" i="18"/>
  <c r="F705" i="18"/>
  <c r="G703" i="18"/>
  <c r="F703" i="18"/>
  <c r="G701" i="18"/>
  <c r="F701" i="18"/>
  <c r="G697" i="18"/>
  <c r="G696" i="18" s="1"/>
  <c r="F697" i="18"/>
  <c r="F696" i="18" s="1"/>
  <c r="G694" i="18"/>
  <c r="G693" i="18" s="1"/>
  <c r="F694" i="18"/>
  <c r="F693" i="18" s="1"/>
  <c r="G687" i="18"/>
  <c r="F687" i="18"/>
  <c r="G685" i="18"/>
  <c r="F685" i="18"/>
  <c r="G678" i="18"/>
  <c r="G677" i="18" s="1"/>
  <c r="F678" i="18"/>
  <c r="F677" i="18" s="1"/>
  <c r="G674" i="18"/>
  <c r="G673" i="18" s="1"/>
  <c r="F674" i="18"/>
  <c r="F673" i="18" s="1"/>
  <c r="G665" i="18"/>
  <c r="F665" i="18"/>
  <c r="G662" i="18"/>
  <c r="F662" i="18"/>
  <c r="G659" i="18"/>
  <c r="F659" i="18"/>
  <c r="G653" i="18"/>
  <c r="G652" i="18" s="1"/>
  <c r="G651" i="18" s="1"/>
  <c r="F653" i="18"/>
  <c r="F652" i="18" s="1"/>
  <c r="F651" i="18" s="1"/>
  <c r="G646" i="18"/>
  <c r="G645" i="18" s="1"/>
  <c r="F646" i="18"/>
  <c r="F645" i="18" s="1"/>
  <c r="G640" i="18"/>
  <c r="F640" i="18"/>
  <c r="G636" i="18"/>
  <c r="F636" i="18"/>
  <c r="G632" i="18"/>
  <c r="G631" i="18" s="1"/>
  <c r="F632" i="18"/>
  <c r="F631" i="18" s="1"/>
  <c r="G629" i="18"/>
  <c r="F629" i="18"/>
  <c r="G626" i="18"/>
  <c r="F626" i="18"/>
  <c r="G624" i="18"/>
  <c r="F624" i="18"/>
  <c r="G622" i="18"/>
  <c r="F622" i="18"/>
  <c r="G618" i="18"/>
  <c r="F618" i="18"/>
  <c r="G616" i="18"/>
  <c r="F616" i="18"/>
  <c r="G614" i="18"/>
  <c r="F614" i="18"/>
  <c r="G612" i="18"/>
  <c r="F612" i="18"/>
  <c r="G606" i="18"/>
  <c r="G605" i="18" s="1"/>
  <c r="F606" i="18"/>
  <c r="F605" i="18" s="1"/>
  <c r="G601" i="18"/>
  <c r="F601" i="18"/>
  <c r="G599" i="18"/>
  <c r="G593" i="18"/>
  <c r="F593" i="18"/>
  <c r="G591" i="18"/>
  <c r="F591" i="18"/>
  <c r="G587" i="18"/>
  <c r="G586" i="18" s="1"/>
  <c r="F587" i="18"/>
  <c r="F586" i="18" s="1"/>
  <c r="G584" i="18"/>
  <c r="F584" i="18"/>
  <c r="G581" i="18"/>
  <c r="F581" i="18"/>
  <c r="G579" i="18"/>
  <c r="F579" i="18"/>
  <c r="G573" i="18"/>
  <c r="F573" i="18"/>
  <c r="G571" i="18"/>
  <c r="F571" i="18"/>
  <c r="G569" i="18"/>
  <c r="F569" i="18"/>
  <c r="G565" i="18"/>
  <c r="F565" i="18"/>
  <c r="G563" i="18"/>
  <c r="F563" i="18"/>
  <c r="G561" i="18"/>
  <c r="F561" i="18"/>
  <c r="G558" i="18"/>
  <c r="F558" i="18"/>
  <c r="G556" i="18"/>
  <c r="F556" i="18"/>
  <c r="G554" i="18"/>
  <c r="G551" i="18"/>
  <c r="F551" i="18"/>
  <c r="G549" i="18"/>
  <c r="F549" i="18"/>
  <c r="G547" i="18"/>
  <c r="F547" i="18"/>
  <c r="G545" i="18"/>
  <c r="F545" i="18"/>
  <c r="G543" i="18"/>
  <c r="F543" i="18"/>
  <c r="G541" i="18"/>
  <c r="F541" i="18"/>
  <c r="G539" i="18"/>
  <c r="F539" i="18"/>
  <c r="G537" i="18"/>
  <c r="F537" i="18"/>
  <c r="G535" i="18"/>
  <c r="F535" i="18"/>
  <c r="G533" i="18"/>
  <c r="F533" i="18"/>
  <c r="G531" i="18"/>
  <c r="F531" i="18"/>
  <c r="G529" i="18"/>
  <c r="F529" i="18"/>
  <c r="G527" i="18"/>
  <c r="F527" i="18"/>
  <c r="G525" i="18"/>
  <c r="F525" i="18"/>
  <c r="G520" i="18"/>
  <c r="G519" i="18" s="1"/>
  <c r="F520" i="18"/>
  <c r="F519" i="18" s="1"/>
  <c r="G516" i="18"/>
  <c r="F516" i="18"/>
  <c r="G514" i="18"/>
  <c r="F514" i="18"/>
  <c r="G510" i="18"/>
  <c r="F510" i="18"/>
  <c r="G508" i="18"/>
  <c r="F508" i="18"/>
  <c r="G506" i="18"/>
  <c r="F506" i="18"/>
  <c r="G503" i="18"/>
  <c r="F503" i="18"/>
  <c r="G501" i="18"/>
  <c r="F501" i="18"/>
  <c r="G498" i="18"/>
  <c r="F498" i="18"/>
  <c r="G496" i="18"/>
  <c r="F496" i="18"/>
  <c r="G491" i="18"/>
  <c r="G490" i="18" s="1"/>
  <c r="F491" i="18"/>
  <c r="F490" i="18" s="1"/>
  <c r="G486" i="18"/>
  <c r="G485" i="18" s="1"/>
  <c r="G484" i="18" s="1"/>
  <c r="G483" i="18" s="1"/>
  <c r="F486" i="18"/>
  <c r="F485" i="18" s="1"/>
  <c r="F484" i="18" s="1"/>
  <c r="F483" i="18" s="1"/>
  <c r="G480" i="18"/>
  <c r="G479" i="18" s="1"/>
  <c r="G478" i="18" s="1"/>
  <c r="G477" i="18" s="1"/>
  <c r="G476" i="18" s="1"/>
  <c r="G475" i="18" s="1"/>
  <c r="F480" i="18"/>
  <c r="F479" i="18" s="1"/>
  <c r="F478" i="18" s="1"/>
  <c r="F477" i="18" s="1"/>
  <c r="F476" i="18" s="1"/>
  <c r="F475" i="18" s="1"/>
  <c r="G471" i="18"/>
  <c r="G470" i="18" s="1"/>
  <c r="G469" i="18" s="1"/>
  <c r="F471" i="18"/>
  <c r="F470" i="18" s="1"/>
  <c r="F469" i="18" s="1"/>
  <c r="G466" i="18"/>
  <c r="G465" i="18" s="1"/>
  <c r="G464" i="18" s="1"/>
  <c r="F466" i="18"/>
  <c r="F465" i="18" s="1"/>
  <c r="F464" i="18" s="1"/>
  <c r="G462" i="18"/>
  <c r="F462" i="18"/>
  <c r="G460" i="18"/>
  <c r="F460" i="18"/>
  <c r="G456" i="18"/>
  <c r="F456" i="18"/>
  <c r="G454" i="18"/>
  <c r="F454" i="18"/>
  <c r="G452" i="18"/>
  <c r="F452" i="18"/>
  <c r="G447" i="18"/>
  <c r="G446" i="18" s="1"/>
  <c r="F447" i="18"/>
  <c r="F446" i="18" s="1"/>
  <c r="G442" i="18"/>
  <c r="G441" i="18" s="1"/>
  <c r="G440" i="18" s="1"/>
  <c r="G439" i="18" s="1"/>
  <c r="F442" i="18"/>
  <c r="F441" i="18" s="1"/>
  <c r="F440" i="18" s="1"/>
  <c r="F439" i="18" s="1"/>
  <c r="G436" i="18"/>
  <c r="G435" i="18" s="1"/>
  <c r="G434" i="18" s="1"/>
  <c r="G433" i="18" s="1"/>
  <c r="G432" i="18" s="1"/>
  <c r="F436" i="18"/>
  <c r="F435" i="18" s="1"/>
  <c r="F434" i="18" s="1"/>
  <c r="F433" i="18" s="1"/>
  <c r="F432" i="18" s="1"/>
  <c r="G426" i="18"/>
  <c r="G425" i="18" s="1"/>
  <c r="G424" i="18" s="1"/>
  <c r="G423" i="18" s="1"/>
  <c r="G422" i="18" s="1"/>
  <c r="F426" i="18"/>
  <c r="F425" i="18" s="1"/>
  <c r="F424" i="18" s="1"/>
  <c r="F423" i="18" s="1"/>
  <c r="F422" i="18" s="1"/>
  <c r="G419" i="18"/>
  <c r="G418" i="18" s="1"/>
  <c r="F419" i="18"/>
  <c r="F418" i="18" s="1"/>
  <c r="G416" i="18"/>
  <c r="G415" i="18" s="1"/>
  <c r="F416" i="18"/>
  <c r="F415" i="18" s="1"/>
  <c r="G411" i="18"/>
  <c r="F411" i="18"/>
  <c r="G409" i="18"/>
  <c r="F409" i="18"/>
  <c r="G405" i="18"/>
  <c r="G404" i="18" s="1"/>
  <c r="F405" i="18"/>
  <c r="F404" i="18" s="1"/>
  <c r="G402" i="18"/>
  <c r="F402" i="18"/>
  <c r="G400" i="18"/>
  <c r="F400" i="18"/>
  <c r="G398" i="18"/>
  <c r="F398" i="18"/>
  <c r="G396" i="18"/>
  <c r="F396" i="18"/>
  <c r="G394" i="18"/>
  <c r="F394" i="18"/>
  <c r="G392" i="18"/>
  <c r="F392" i="18"/>
  <c r="G390" i="18"/>
  <c r="F390" i="18"/>
  <c r="G385" i="18"/>
  <c r="G384" i="18" s="1"/>
  <c r="F385" i="18"/>
  <c r="F384" i="18" s="1"/>
  <c r="G381" i="18"/>
  <c r="G380" i="18" s="1"/>
  <c r="F381" i="18"/>
  <c r="F380" i="18" s="1"/>
  <c r="G378" i="18"/>
  <c r="F378" i="18"/>
  <c r="G376" i="18"/>
  <c r="F376" i="18"/>
  <c r="G372" i="18"/>
  <c r="F372" i="18"/>
  <c r="G370" i="18"/>
  <c r="F370" i="18"/>
  <c r="G368" i="18"/>
  <c r="F368" i="18"/>
  <c r="G366" i="18"/>
  <c r="F366" i="18"/>
  <c r="G364" i="18"/>
  <c r="F364" i="18"/>
  <c r="G362" i="18"/>
  <c r="F362" i="18"/>
  <c r="G360" i="18"/>
  <c r="F360" i="18"/>
  <c r="G355" i="18"/>
  <c r="G354" i="18" s="1"/>
  <c r="F355" i="18"/>
  <c r="F354" i="18" s="1"/>
  <c r="G351" i="18"/>
  <c r="G350" i="18" s="1"/>
  <c r="G349" i="18" s="1"/>
  <c r="F351" i="18"/>
  <c r="F350" i="18" s="1"/>
  <c r="F349" i="18" s="1"/>
  <c r="G347" i="18"/>
  <c r="G346" i="18" s="1"/>
  <c r="G345" i="18" s="1"/>
  <c r="F347" i="18"/>
  <c r="F346" i="18" s="1"/>
  <c r="F345" i="18" s="1"/>
  <c r="G342" i="18"/>
  <c r="G341" i="18" s="1"/>
  <c r="G340" i="18" s="1"/>
  <c r="G339" i="18" s="1"/>
  <c r="F342" i="18"/>
  <c r="F341" i="18" s="1"/>
  <c r="F340" i="18" s="1"/>
  <c r="F339" i="18" s="1"/>
  <c r="G335" i="18"/>
  <c r="G334" i="18" s="1"/>
  <c r="G333" i="18" s="1"/>
  <c r="G332" i="18" s="1"/>
  <c r="F335" i="18"/>
  <c r="F334" i="18" s="1"/>
  <c r="F333" i="18" s="1"/>
  <c r="F332" i="18" s="1"/>
  <c r="G330" i="18"/>
  <c r="F330" i="18"/>
  <c r="G328" i="18"/>
  <c r="F328" i="18"/>
  <c r="G325" i="18"/>
  <c r="F325" i="18"/>
  <c r="G323" i="18"/>
  <c r="F323" i="18"/>
  <c r="G321" i="18"/>
  <c r="F321" i="18"/>
  <c r="G319" i="18"/>
  <c r="F319" i="18"/>
  <c r="G313" i="18"/>
  <c r="F313" i="18"/>
  <c r="G311" i="18"/>
  <c r="F311" i="18"/>
  <c r="G309" i="18"/>
  <c r="F309" i="18"/>
  <c r="G301" i="18"/>
  <c r="G300" i="18" s="1"/>
  <c r="G299" i="18" s="1"/>
  <c r="F301" i="18"/>
  <c r="F300" i="18" s="1"/>
  <c r="F299" i="18" s="1"/>
  <c r="G290" i="18"/>
  <c r="G289" i="18" s="1"/>
  <c r="G288" i="18" s="1"/>
  <c r="F290" i="18"/>
  <c r="F289" i="18" s="1"/>
  <c r="F288" i="18" s="1"/>
  <c r="G284" i="18"/>
  <c r="G283" i="18" s="1"/>
  <c r="G282" i="18" s="1"/>
  <c r="F284" i="18"/>
  <c r="F283" i="18" s="1"/>
  <c r="F282" i="18" s="1"/>
  <c r="G279" i="18"/>
  <c r="G278" i="18" s="1"/>
  <c r="G277" i="18" s="1"/>
  <c r="F279" i="18"/>
  <c r="F278" i="18" s="1"/>
  <c r="F277" i="18" s="1"/>
  <c r="G274" i="18"/>
  <c r="F274" i="18"/>
  <c r="G271" i="18"/>
  <c r="F271" i="18"/>
  <c r="G269" i="18"/>
  <c r="F269" i="18"/>
  <c r="G266" i="18"/>
  <c r="F266" i="18"/>
  <c r="G263" i="18"/>
  <c r="F263" i="18"/>
  <c r="G261" i="18"/>
  <c r="F261" i="18"/>
  <c r="G259" i="18"/>
  <c r="F259" i="18"/>
  <c r="G254" i="18"/>
  <c r="F254" i="18"/>
  <c r="G252" i="18"/>
  <c r="F252" i="18"/>
  <c r="G246" i="18"/>
  <c r="G245" i="18" s="1"/>
  <c r="G244" i="18" s="1"/>
  <c r="G243" i="18" s="1"/>
  <c r="G242" i="18" s="1"/>
  <c r="F246" i="18"/>
  <c r="F245" i="18" s="1"/>
  <c r="F244" i="18" s="1"/>
  <c r="F243" i="18" s="1"/>
  <c r="F242" i="18" s="1"/>
  <c r="G240" i="18"/>
  <c r="F240" i="18"/>
  <c r="G238" i="18"/>
  <c r="F238" i="18"/>
  <c r="G236" i="18"/>
  <c r="F236" i="18"/>
  <c r="G234" i="18"/>
  <c r="F234" i="18"/>
  <c r="G232" i="18"/>
  <c r="F232" i="18"/>
  <c r="G230" i="18"/>
  <c r="F230" i="18"/>
  <c r="G226" i="18"/>
  <c r="G225" i="18" s="1"/>
  <c r="G224" i="18" s="1"/>
  <c r="F226" i="18"/>
  <c r="F225" i="18" s="1"/>
  <c r="F224" i="18" s="1"/>
  <c r="G221" i="18"/>
  <c r="G220" i="18" s="1"/>
  <c r="F221" i="18"/>
  <c r="F220" i="18" s="1"/>
  <c r="G218" i="18"/>
  <c r="F218" i="18"/>
  <c r="G214" i="18"/>
  <c r="F214" i="18"/>
  <c r="G209" i="18"/>
  <c r="G208" i="18" s="1"/>
  <c r="G207" i="18" s="1"/>
  <c r="G206" i="18" s="1"/>
  <c r="G205" i="18" s="1"/>
  <c r="F209" i="18"/>
  <c r="F208" i="18" s="1"/>
  <c r="F207" i="18" s="1"/>
  <c r="F206" i="18" s="1"/>
  <c r="F205" i="18" s="1"/>
  <c r="G200" i="18"/>
  <c r="G199" i="18" s="1"/>
  <c r="G198" i="18" s="1"/>
  <c r="G197" i="18" s="1"/>
  <c r="F200" i="18"/>
  <c r="F199" i="18" s="1"/>
  <c r="F198" i="18" s="1"/>
  <c r="F197" i="18" s="1"/>
  <c r="G195" i="18"/>
  <c r="G194" i="18" s="1"/>
  <c r="G193" i="18" s="1"/>
  <c r="F195" i="18"/>
  <c r="F194" i="18" s="1"/>
  <c r="F193" i="18" s="1"/>
  <c r="G191" i="18"/>
  <c r="G190" i="18" s="1"/>
  <c r="F191" i="18"/>
  <c r="F190" i="18" s="1"/>
  <c r="G188" i="18"/>
  <c r="G187" i="18" s="1"/>
  <c r="F188" i="18"/>
  <c r="F187" i="18" s="1"/>
  <c r="G181" i="18"/>
  <c r="F181" i="18"/>
  <c r="G179" i="18"/>
  <c r="F179" i="18"/>
  <c r="G177" i="18"/>
  <c r="F177" i="18"/>
  <c r="G175" i="18"/>
  <c r="F175" i="18"/>
  <c r="G173" i="18"/>
  <c r="F173" i="18"/>
  <c r="G171" i="18"/>
  <c r="F171" i="18"/>
  <c r="G167" i="18"/>
  <c r="F167" i="18"/>
  <c r="G164" i="18"/>
  <c r="G163" i="18" s="1"/>
  <c r="F164" i="18"/>
  <c r="F163" i="18" s="1"/>
  <c r="G158" i="18"/>
  <c r="G157" i="18" s="1"/>
  <c r="G156" i="18" s="1"/>
  <c r="G155" i="18" s="1"/>
  <c r="G154" i="18" s="1"/>
  <c r="F158" i="18"/>
  <c r="F157" i="18" s="1"/>
  <c r="F156" i="18" s="1"/>
  <c r="F155" i="18" s="1"/>
  <c r="F154" i="18" s="1"/>
  <c r="G151" i="18"/>
  <c r="G150" i="18" s="1"/>
  <c r="F151" i="18"/>
  <c r="F150" i="18" s="1"/>
  <c r="G148" i="18"/>
  <c r="G147" i="18" s="1"/>
  <c r="F147" i="18"/>
  <c r="G144" i="18"/>
  <c r="F144" i="18"/>
  <c r="G142" i="18"/>
  <c r="F142" i="18"/>
  <c r="G138" i="18"/>
  <c r="G137" i="18" s="1"/>
  <c r="F138" i="18"/>
  <c r="F137" i="18" s="1"/>
  <c r="G135" i="18"/>
  <c r="G134" i="18" s="1"/>
  <c r="F135" i="18"/>
  <c r="F134" i="18" s="1"/>
  <c r="G129" i="18"/>
  <c r="F129" i="18"/>
  <c r="G127" i="18"/>
  <c r="F127" i="18"/>
  <c r="G125" i="18"/>
  <c r="F125" i="18"/>
  <c r="G122" i="18"/>
  <c r="F122" i="18"/>
  <c r="G119" i="18"/>
  <c r="F119" i="18"/>
  <c r="G117" i="18"/>
  <c r="F117" i="18"/>
  <c r="G111" i="18"/>
  <c r="F111" i="18"/>
  <c r="G109" i="18"/>
  <c r="F109" i="18"/>
  <c r="G107" i="18"/>
  <c r="F107" i="18"/>
  <c r="G105" i="18"/>
  <c r="G103" i="18"/>
  <c r="G101" i="18"/>
  <c r="F101" i="18"/>
  <c r="G95" i="18"/>
  <c r="G94" i="18" s="1"/>
  <c r="F95" i="18"/>
  <c r="F94" i="18" s="1"/>
  <c r="G91" i="18"/>
  <c r="F91" i="18"/>
  <c r="G89" i="18"/>
  <c r="F89" i="18"/>
  <c r="G87" i="18"/>
  <c r="F87" i="18"/>
  <c r="G85" i="18"/>
  <c r="F85" i="18"/>
  <c r="G76" i="18"/>
  <c r="G71" i="18"/>
  <c r="F71" i="18"/>
  <c r="G69" i="18"/>
  <c r="F69" i="18"/>
  <c r="G66" i="18"/>
  <c r="F66" i="18"/>
  <c r="G63" i="18"/>
  <c r="F63" i="18"/>
  <c r="G59" i="18"/>
  <c r="F59" i="18"/>
  <c r="G54" i="18"/>
  <c r="G53" i="18" s="1"/>
  <c r="G52" i="18" s="1"/>
  <c r="G51" i="18" s="1"/>
  <c r="F54" i="18"/>
  <c r="F53" i="18" s="1"/>
  <c r="F52" i="18" s="1"/>
  <c r="F51" i="18" s="1"/>
  <c r="G49" i="18"/>
  <c r="F49" i="18"/>
  <c r="G47" i="18"/>
  <c r="F47" i="18"/>
  <c r="G44" i="18"/>
  <c r="F44" i="18"/>
  <c r="G38" i="18"/>
  <c r="F38" i="18"/>
  <c r="G34" i="18"/>
  <c r="G33" i="18" s="1"/>
  <c r="G32" i="18" s="1"/>
  <c r="F34" i="18"/>
  <c r="F33" i="18" s="1"/>
  <c r="F32" i="18" s="1"/>
  <c r="G27" i="18"/>
  <c r="G26" i="18" s="1"/>
  <c r="G25" i="18" s="1"/>
  <c r="G24" i="18" s="1"/>
  <c r="F27" i="18"/>
  <c r="F26" i="18" s="1"/>
  <c r="F25" i="18" s="1"/>
  <c r="F24" i="18" s="1"/>
  <c r="G22" i="18"/>
  <c r="G21" i="18" s="1"/>
  <c r="G20" i="18" s="1"/>
  <c r="F22" i="18"/>
  <c r="F21" i="18" s="1"/>
  <c r="F20" i="18" s="1"/>
  <c r="F18" i="18"/>
  <c r="G14" i="18"/>
  <c r="F14" i="18"/>
  <c r="G12" i="18"/>
  <c r="F12" i="18"/>
  <c r="F11" i="18" l="1"/>
  <c r="F10" i="18" s="1"/>
  <c r="F9" i="18" s="1"/>
  <c r="F8" i="18" s="1"/>
  <c r="G75" i="18"/>
  <c r="G74" i="18" s="1"/>
  <c r="G718" i="18"/>
  <c r="G712" i="18" s="1"/>
  <c r="G711" i="18" s="1"/>
  <c r="G11" i="18"/>
  <c r="G10" i="18" s="1"/>
  <c r="G9" i="18" s="1"/>
  <c r="G8" i="18" s="1"/>
  <c r="G287" i="18"/>
  <c r="G286" i="18" s="1"/>
  <c r="F287" i="18"/>
  <c r="F286" i="18" s="1"/>
  <c r="F684" i="18"/>
  <c r="F683" i="18" s="1"/>
  <c r="F682" i="18" s="1"/>
  <c r="F681" i="18" s="1"/>
  <c r="G598" i="18"/>
  <c r="G597" i="18" s="1"/>
  <c r="G596" i="18" s="1"/>
  <c r="G595" i="18" s="1"/>
  <c r="F598" i="18"/>
  <c r="F597" i="18" s="1"/>
  <c r="F596" i="18" s="1"/>
  <c r="F595" i="18" s="1"/>
  <c r="G553" i="18"/>
  <c r="F553" i="18"/>
  <c r="F186" i="18"/>
  <c r="F185" i="18" s="1"/>
  <c r="F184" i="18" s="1"/>
  <c r="F121" i="18"/>
  <c r="F141" i="18"/>
  <c r="F140" i="18" s="1"/>
  <c r="G251" i="18"/>
  <c r="G250" i="18" s="1"/>
  <c r="G249" i="18" s="1"/>
  <c r="G258" i="18"/>
  <c r="G308" i="18"/>
  <c r="G307" i="18" s="1"/>
  <c r="G306" i="18" s="1"/>
  <c r="G305" i="18" s="1"/>
  <c r="G495" i="18"/>
  <c r="G505" i="18"/>
  <c r="G141" i="18"/>
  <c r="G140" i="18" s="1"/>
  <c r="G121" i="18"/>
  <c r="G757" i="18"/>
  <c r="G756" i="18" s="1"/>
  <c r="G560" i="18"/>
  <c r="F43" i="18"/>
  <c r="F37" i="18" s="1"/>
  <c r="F36" i="18" s="1"/>
  <c r="G43" i="18"/>
  <c r="G37" i="18" s="1"/>
  <c r="G36" i="18" s="1"/>
  <c r="F84" i="18"/>
  <c r="F83" i="18" s="1"/>
  <c r="F82" i="18" s="1"/>
  <c r="F81" i="18" s="1"/>
  <c r="F229" i="18"/>
  <c r="F228" i="18" s="1"/>
  <c r="F223" i="18" s="1"/>
  <c r="F513" i="18"/>
  <c r="F512" i="18" s="1"/>
  <c r="F560" i="18"/>
  <c r="G213" i="18"/>
  <c r="G212" i="18" s="1"/>
  <c r="G211" i="18" s="1"/>
  <c r="G204" i="18" s="1"/>
  <c r="F389" i="18"/>
  <c r="F568" i="18"/>
  <c r="F567" i="18" s="1"/>
  <c r="G611" i="18"/>
  <c r="G610" i="18" s="1"/>
  <c r="G621" i="18"/>
  <c r="G620" i="18" s="1"/>
  <c r="G635" i="18"/>
  <c r="G634" i="18" s="1"/>
  <c r="G684" i="18"/>
  <c r="G683" i="18" s="1"/>
  <c r="G682" i="18" s="1"/>
  <c r="G681" i="18" s="1"/>
  <c r="F757" i="18"/>
  <c r="F756" i="18" s="1"/>
  <c r="G700" i="18"/>
  <c r="G699" i="18" s="1"/>
  <c r="F166" i="18"/>
  <c r="G359" i="18"/>
  <c r="G658" i="18"/>
  <c r="G657" i="18" s="1"/>
  <c r="G650" i="18" s="1"/>
  <c r="G649" i="18" s="1"/>
  <c r="G648" i="18" s="1"/>
  <c r="G58" i="18"/>
  <c r="G57" i="18" s="1"/>
  <c r="G229" i="18"/>
  <c r="G228" i="18" s="1"/>
  <c r="G223" i="18" s="1"/>
  <c r="G375" i="18"/>
  <c r="G451" i="18"/>
  <c r="G450" i="18" s="1"/>
  <c r="F621" i="18"/>
  <c r="F620" i="18" s="1"/>
  <c r="F635" i="18"/>
  <c r="F634" i="18" s="1"/>
  <c r="F116" i="18"/>
  <c r="F308" i="18"/>
  <c r="F307" i="18" s="1"/>
  <c r="F306" i="18" s="1"/>
  <c r="F305" i="18" s="1"/>
  <c r="F318" i="18"/>
  <c r="F317" i="18" s="1"/>
  <c r="F316" i="18" s="1"/>
  <c r="F315" i="18" s="1"/>
  <c r="G186" i="18"/>
  <c r="G185" i="18" s="1"/>
  <c r="G184" i="18" s="1"/>
  <c r="G459" i="18"/>
  <c r="G458" i="18" s="1"/>
  <c r="G524" i="18"/>
  <c r="G568" i="18"/>
  <c r="G567" i="18" s="1"/>
  <c r="G578" i="18"/>
  <c r="G577" i="18" s="1"/>
  <c r="G590" i="18"/>
  <c r="G589" i="18" s="1"/>
  <c r="F700" i="18"/>
  <c r="F699" i="18" s="1"/>
  <c r="G84" i="18"/>
  <c r="G83" i="18" s="1"/>
  <c r="G82" i="18" s="1"/>
  <c r="G81" i="18" s="1"/>
  <c r="G116" i="18"/>
  <c r="F213" i="18"/>
  <c r="F212" i="18" s="1"/>
  <c r="F211" i="18" s="1"/>
  <c r="F204" i="18" s="1"/>
  <c r="F258" i="18"/>
  <c r="F451" i="18"/>
  <c r="F450" i="18" s="1"/>
  <c r="F505" i="18"/>
  <c r="G513" i="18"/>
  <c r="G512" i="18" s="1"/>
  <c r="F578" i="18"/>
  <c r="F577" i="18" s="1"/>
  <c r="F658" i="18"/>
  <c r="F657" i="18" s="1"/>
  <c r="F650" i="18" s="1"/>
  <c r="F649" i="18" s="1"/>
  <c r="F648" i="18" s="1"/>
  <c r="F251" i="18"/>
  <c r="F250" i="18" s="1"/>
  <c r="F249" i="18" s="1"/>
  <c r="F265" i="18"/>
  <c r="G318" i="18"/>
  <c r="G317" i="18" s="1"/>
  <c r="G316" i="18" s="1"/>
  <c r="G315" i="18" s="1"/>
  <c r="F375" i="18"/>
  <c r="G389" i="18"/>
  <c r="F408" i="18"/>
  <c r="F590" i="18"/>
  <c r="F589" i="18" s="1"/>
  <c r="F611" i="18"/>
  <c r="F610" i="18" s="1"/>
  <c r="G166" i="18"/>
  <c r="F58" i="18"/>
  <c r="F57" i="18" s="1"/>
  <c r="G265" i="18"/>
  <c r="F359" i="18"/>
  <c r="G408" i="18"/>
  <c r="F459" i="18"/>
  <c r="F458" i="18" s="1"/>
  <c r="F524" i="18"/>
  <c r="G692" i="18"/>
  <c r="F672" i="18"/>
  <c r="F671" i="18" s="1"/>
  <c r="F670" i="18" s="1"/>
  <c r="F669" i="18" s="1"/>
  <c r="F133" i="18"/>
  <c r="G133" i="18"/>
  <c r="G672" i="18"/>
  <c r="G671" i="18" s="1"/>
  <c r="G670" i="18" s="1"/>
  <c r="G669" i="18" s="1"/>
  <c r="F344" i="18"/>
  <c r="F338" i="18" s="1"/>
  <c r="F737" i="18"/>
  <c r="F736" i="18" s="1"/>
  <c r="F732" i="18" s="1"/>
  <c r="F806" i="18"/>
  <c r="F805" i="18" s="1"/>
  <c r="F804" i="18" s="1"/>
  <c r="F803" i="18" s="1"/>
  <c r="G806" i="18"/>
  <c r="G805" i="18" s="1"/>
  <c r="G804" i="18" s="1"/>
  <c r="G803" i="18" s="1"/>
  <c r="F718" i="18"/>
  <c r="F712" i="18" s="1"/>
  <c r="F711" i="18" s="1"/>
  <c r="F823" i="18"/>
  <c r="F822" i="18" s="1"/>
  <c r="G737" i="18"/>
  <c r="G736" i="18" s="1"/>
  <c r="G732" i="18" s="1"/>
  <c r="G731" i="18" s="1"/>
  <c r="G281" i="18"/>
  <c r="G823" i="18"/>
  <c r="G822" i="18" s="1"/>
  <c r="F495" i="18"/>
  <c r="F692" i="18"/>
  <c r="F281" i="18"/>
  <c r="G344" i="18"/>
  <c r="G338" i="18" s="1"/>
  <c r="G431" i="18"/>
  <c r="G146" i="18"/>
  <c r="G276" i="18"/>
  <c r="G414" i="18"/>
  <c r="F146" i="18"/>
  <c r="F276" i="18"/>
  <c r="G100" i="18"/>
  <c r="G99" i="18" s="1"/>
  <c r="G98" i="18" s="1"/>
  <c r="G93" i="18" s="1"/>
  <c r="F414" i="18"/>
  <c r="F431" i="18"/>
  <c r="F790" i="18"/>
  <c r="F789" i="18" s="1"/>
  <c r="F100" i="18"/>
  <c r="F99" i="18" s="1"/>
  <c r="F98" i="18" s="1"/>
  <c r="F93" i="18" s="1"/>
  <c r="G790" i="18"/>
  <c r="G789" i="18" s="1"/>
  <c r="G755" i="18" l="1"/>
  <c r="G754" i="18" s="1"/>
  <c r="F755" i="18"/>
  <c r="F754" i="18" s="1"/>
  <c r="G304" i="18"/>
  <c r="G115" i="18"/>
  <c r="G114" i="18" s="1"/>
  <c r="G113" i="18" s="1"/>
  <c r="G691" i="18"/>
  <c r="G690" i="18" s="1"/>
  <c r="G257" i="18"/>
  <c r="G256" i="18" s="1"/>
  <c r="F449" i="18"/>
  <c r="F445" i="18" s="1"/>
  <c r="G494" i="18"/>
  <c r="G493" i="18" s="1"/>
  <c r="G489" i="18" s="1"/>
  <c r="G162" i="18"/>
  <c r="G161" i="18" s="1"/>
  <c r="G160" i="18" s="1"/>
  <c r="G153" i="18" s="1"/>
  <c r="F680" i="18"/>
  <c r="G449" i="18"/>
  <c r="G445" i="18" s="1"/>
  <c r="F494" i="18"/>
  <c r="F493" i="18" s="1"/>
  <c r="F489" i="18" s="1"/>
  <c r="G680" i="18"/>
  <c r="F162" i="18"/>
  <c r="F161" i="18" s="1"/>
  <c r="F160" i="18" s="1"/>
  <c r="F153" i="18" s="1"/>
  <c r="G73" i="18"/>
  <c r="F691" i="18"/>
  <c r="F690" i="18" s="1"/>
  <c r="F304" i="18"/>
  <c r="F388" i="18"/>
  <c r="F387" i="18" s="1"/>
  <c r="F383" i="18" s="1"/>
  <c r="F609" i="18"/>
  <c r="F604" i="18" s="1"/>
  <c r="G358" i="18"/>
  <c r="G357" i="18" s="1"/>
  <c r="G353" i="18" s="1"/>
  <c r="G609" i="18"/>
  <c r="G604" i="18" s="1"/>
  <c r="F115" i="18"/>
  <c r="F114" i="18" s="1"/>
  <c r="F113" i="18" s="1"/>
  <c r="G31" i="18"/>
  <c r="F358" i="18"/>
  <c r="F357" i="18" s="1"/>
  <c r="F353" i="18" s="1"/>
  <c r="G576" i="18"/>
  <c r="G575" i="18" s="1"/>
  <c r="G523" i="18"/>
  <c r="G522" i="18" s="1"/>
  <c r="G518" i="18" s="1"/>
  <c r="F257" i="18"/>
  <c r="F256" i="18" s="1"/>
  <c r="F523" i="18"/>
  <c r="F522" i="18" s="1"/>
  <c r="F518" i="18" s="1"/>
  <c r="G788" i="18"/>
  <c r="F132" i="18"/>
  <c r="F131" i="18" s="1"/>
  <c r="G388" i="18"/>
  <c r="G387" i="18" s="1"/>
  <c r="G383" i="18" s="1"/>
  <c r="F31" i="18"/>
  <c r="F788" i="18"/>
  <c r="F73" i="18"/>
  <c r="F576" i="18"/>
  <c r="G132" i="18"/>
  <c r="G131" i="18" s="1"/>
  <c r="F731" i="18"/>
  <c r="G689" i="18" l="1"/>
  <c r="F444" i="18"/>
  <c r="F438" i="18" s="1"/>
  <c r="F753" i="18"/>
  <c r="F730" i="18" s="1"/>
  <c r="G753" i="18"/>
  <c r="G730" i="18" s="1"/>
  <c r="F689" i="18"/>
  <c r="F668" i="18" s="1"/>
  <c r="G248" i="18"/>
  <c r="F575" i="18"/>
  <c r="G444" i="18"/>
  <c r="G438" i="18" s="1"/>
  <c r="F248" i="18"/>
  <c r="G668" i="18"/>
  <c r="G488" i="18"/>
  <c r="G482" i="18" s="1"/>
  <c r="G337" i="18"/>
  <c r="G303" i="18" s="1"/>
  <c r="F337" i="18"/>
  <c r="F303" i="18" s="1"/>
  <c r="G80" i="18"/>
  <c r="F80" i="18"/>
  <c r="F488" i="18" l="1"/>
  <c r="F482" i="18" s="1"/>
  <c r="G30" i="18"/>
  <c r="G831" i="18" s="1"/>
  <c r="F30" i="18"/>
  <c r="F831" i="18" l="1"/>
  <c r="D17" i="6"/>
  <c r="C17" i="6"/>
  <c r="C15" i="6" l="1"/>
  <c r="D7" i="5" l="1"/>
  <c r="C7" i="5"/>
  <c r="D50" i="5" l="1"/>
  <c r="C50" i="5"/>
  <c r="D15" i="6" l="1"/>
  <c r="C10" i="6" l="1"/>
  <c r="D52" i="5" l="1"/>
  <c r="C52" i="5"/>
  <c r="C54" i="5" l="1"/>
  <c r="C55" i="5" s="1"/>
  <c r="D54" i="5"/>
  <c r="D55" i="5" s="1"/>
  <c r="D27" i="6"/>
  <c r="D26" i="6" s="1"/>
  <c r="D25" i="6" s="1"/>
  <c r="C27" i="6"/>
  <c r="C26" i="6" s="1"/>
  <c r="C25" i="6" s="1"/>
  <c r="D23" i="6"/>
  <c r="D22" i="6" s="1"/>
  <c r="D21" i="6" s="1"/>
  <c r="C23" i="6"/>
  <c r="C22" i="6" s="1"/>
  <c r="C21" i="6" s="1"/>
  <c r="D14" i="6"/>
  <c r="C14" i="6"/>
  <c r="D12" i="6"/>
  <c r="C12" i="6"/>
  <c r="D10" i="6"/>
  <c r="D9" i="6" l="1"/>
  <c r="C9" i="6"/>
  <c r="D20" i="6"/>
  <c r="C20" i="6"/>
  <c r="D8" i="6" l="1"/>
  <c r="C8" i="6"/>
</calcChain>
</file>

<file path=xl/sharedStrings.xml><?xml version="1.0" encoding="utf-8"?>
<sst xmlns="http://schemas.openxmlformats.org/spreadsheetml/2006/main" count="3727" uniqueCount="1126">
  <si>
    <t>Наименование показателя</t>
  </si>
  <si>
    <t>0100</t>
  </si>
  <si>
    <t>Общегосударственные вопросы</t>
  </si>
  <si>
    <t>0102</t>
  </si>
  <si>
    <t>Функционирование высшего должностного лица субъекта Российской Федерации и муниципального образования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</si>
  <si>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</si>
  <si>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</si>
  <si>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 xml:space="preserve">0104     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</si>
  <si>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</si>
  <si>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0105</t>
  </si>
  <si>
    <t>Судебная система</t>
  </si>
  <si>
    <t>0106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</si>
  <si>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</si>
  <si>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0107</t>
  </si>
  <si>
    <t xml:space="preserve"> Обеспечение проведения выборов и референдумов</t>
  </si>
  <si>
    <t>0111</t>
  </si>
  <si>
    <t>Резервные фонды</t>
  </si>
  <si>
    <t>0113</t>
  </si>
  <si>
    <t>Другие общегосударственные вопросы</t>
  </si>
  <si>
    <t>0200</t>
  </si>
  <si>
    <t>Национальная оборона</t>
  </si>
  <si>
    <t>0204</t>
  </si>
  <si>
    <t>Мобилизационная подготовка экономики</t>
  </si>
  <si>
    <t>0300</t>
  </si>
  <si>
    <t>Национальная безопасность и правоохранительная деятельность</t>
  </si>
  <si>
    <t>0400</t>
  </si>
  <si>
    <t>Национальная экономика</t>
  </si>
  <si>
    <t>0405</t>
  </si>
  <si>
    <t>Сельское хозяйство и рыболовство</t>
  </si>
  <si>
    <t>0406</t>
  </si>
  <si>
    <t>Водное хозяйство</t>
  </si>
  <si>
    <t>0408</t>
  </si>
  <si>
    <t>Транспорт</t>
  </si>
  <si>
    <t>0409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</si>
  <si>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</si>
  <si>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</si>
  <si>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</si>
  <si>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</si>
  <si>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</si>
  <si>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</si>
  <si>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0502</t>
  </si>
  <si>
    <t>Коммунальное хозяйство</t>
  </si>
  <si>
    <t>0503</t>
  </si>
  <si>
    <t>Благоустройство</t>
  </si>
  <si>
    <t>0505</t>
  </si>
  <si>
    <t xml:space="preserve">Другие вопросы  в области жилищно-коммунального хозяйства </t>
  </si>
  <si>
    <t>0700</t>
  </si>
  <si>
    <t>Образование</t>
  </si>
  <si>
    <t>0701</t>
  </si>
  <si>
    <t>Дошкольное образование</t>
  </si>
  <si>
    <t>0702</t>
  </si>
  <si>
    <t>Общее образование</t>
  </si>
  <si>
    <t>0707</t>
  </si>
  <si>
    <t>Молодежная политика и оздоровление детей</t>
  </si>
  <si>
    <t>0709</t>
  </si>
  <si>
    <t>Другие вопросы в области образования</t>
  </si>
  <si>
    <t>0800</t>
  </si>
  <si>
    <t>Культура, кинематография</t>
  </si>
  <si>
    <t>0801</t>
  </si>
  <si>
    <t xml:space="preserve">Культура </t>
  </si>
  <si>
    <t>0804</t>
  </si>
  <si>
    <t>Другие вопросы  в области культуры, кинематографии</t>
  </si>
  <si>
    <t>1000</t>
  </si>
  <si>
    <t>Социальная политика</t>
  </si>
  <si>
    <t>1001</t>
  </si>
  <si>
    <t>Пенсионное обеспечение</t>
  </si>
  <si>
    <t>1003</t>
  </si>
  <si>
    <t>Социальное обеспечение населения</t>
  </si>
  <si>
    <t>1004</t>
  </si>
  <si>
    <t>Охрана семьи  и детства</t>
  </si>
  <si>
    <t>1100</t>
  </si>
  <si>
    <t>Физическая культура и спорт</t>
  </si>
  <si>
    <t>1101</t>
  </si>
  <si>
    <t xml:space="preserve">Физическая культура </t>
  </si>
  <si>
    <t>1102</t>
  </si>
  <si>
    <t>Массовый спорт</t>
  </si>
  <si>
    <t>1200</t>
  </si>
  <si>
    <t>Средства массовой информации</t>
  </si>
  <si>
    <t>1201</t>
  </si>
  <si>
    <t>Телевидение и радиовещание</t>
  </si>
  <si>
    <t>1300</t>
  </si>
  <si>
    <t>1301</t>
  </si>
  <si>
    <t>9800</t>
  </si>
  <si>
    <t>ВСЕГО РАСХОДОВ</t>
  </si>
  <si>
    <t>Наименование</t>
  </si>
  <si>
    <t>ВР</t>
  </si>
  <si>
    <t>Код источника по бюджетной классификации</t>
  </si>
  <si>
    <t xml:space="preserve">План </t>
  </si>
  <si>
    <t xml:space="preserve">Исполнено                   </t>
  </si>
  <si>
    <t>000 01 00 00 00 00 0000 000</t>
  </si>
  <si>
    <t xml:space="preserve">ИСТОЧНИКИ ВНУТРЕННЕГО ФИНАНСИРОВАНИЯ ДЕФИЦИТОВ БЮДЖЕТОВ </t>
  </si>
  <si>
    <t>000 01 02 00 00 00 0000 000</t>
  </si>
  <si>
    <t>Кредиты кредитных организаций в валюте  Российской Федерации</t>
  </si>
  <si>
    <t>000 01 02 00 00 00 0000 700</t>
  </si>
  <si>
    <t>Получение кредитов от кредитных организаций в валюте Российской Федерации</t>
  </si>
  <si>
    <t>002 01 02 00 00 04 0000 710</t>
  </si>
  <si>
    <t>Получение кредитов от кредитных организаций бюджетами городских округов в валюте Российской Федерации</t>
  </si>
  <si>
    <t>000 01 02 00 00 00 0000 800</t>
  </si>
  <si>
    <t>Погашение кредитов от кредитных организаций в валюте Российской Федерации</t>
  </si>
  <si>
    <t>002 01 02 00 00 04 0000 810</t>
  </si>
  <si>
    <t>Погашение кредитов от кредитных организаций бюджетами городских округов в валюте Российской Федерации</t>
  </si>
  <si>
    <t>000 01 03 00 00 00 0000 000</t>
  </si>
  <si>
    <t>Бюджетные кредиты от других бюджетов бюджетной системы Российской Федерации</t>
  </si>
  <si>
    <t>000 01 03 01 00 00 0000 700</t>
  </si>
  <si>
    <t>Получение бюджетных кредитов от других  бюджетов бюджетной системы Российской Федерации в валюте Российской Федерации</t>
  </si>
  <si>
    <t>002 01 03 01 00 04 0000 710</t>
  </si>
  <si>
    <t>Получение бюджетных кредитов от других  бюджетов бюджетной системы Российской Федерации бюджетами городских округов в валюте Российской Федерации</t>
  </si>
  <si>
    <t>000 01 03 01 00 00 0000 800</t>
  </si>
  <si>
    <t>Погашение бюджетных кредитов, полученных от других  бюджетов бюджетной системы Российской Федерации в валюте Российской Федерации</t>
  </si>
  <si>
    <t>002 01 03 01 00 04 0000 810</t>
  </si>
  <si>
    <t>Погашение бюджетами городских округов бюджетных кредитов, полученных от других  бюджетов бюджетной системы Российской Федерации в валюте Российской Федерации</t>
  </si>
  <si>
    <t>000 01 06 00 00 00 0000 000</t>
  </si>
  <si>
    <t>Иные источники внутреннего финансирования дефицитов бюджетов</t>
  </si>
  <si>
    <t>000 01 05 00 00 00 0000 000</t>
  </si>
  <si>
    <t>Изменение остатков средств на счетах по учету средств бюджета</t>
  </si>
  <si>
    <t>000 01 05 00 00 00 0000 500</t>
  </si>
  <si>
    <t>Увеличение остатков средств бюджетов</t>
  </si>
  <si>
    <t>000 01 05 02 00 00 0000 500</t>
  </si>
  <si>
    <t>Увеличение прочих остатков средств бюджетов</t>
  </si>
  <si>
    <t>000 01 05 02 01 00 0000 510</t>
  </si>
  <si>
    <t>Увеличение прочих остатков денежных средств бюджетов</t>
  </si>
  <si>
    <t>004 01 05 02 01 04 0000 510</t>
  </si>
  <si>
    <t>Увеличение прочих остатков денежных средств бюджетов городских округов</t>
  </si>
  <si>
    <t>000 01 05 00 00 00 0000 600</t>
  </si>
  <si>
    <t>Уменьшение остатков средств бюджетов</t>
  </si>
  <si>
    <t>000 01 05 02 00 00 0000 600</t>
  </si>
  <si>
    <t>Уменьшение прочих остатков средств бюджетов</t>
  </si>
  <si>
    <t>000 01 05 02 01 00 0000 610</t>
  </si>
  <si>
    <t>Уменьшение прочих остатков денежных средств бюджетов</t>
  </si>
  <si>
    <t>004 01 05 02 01 04 0000 610</t>
  </si>
  <si>
    <t>Уменьшение прочих остатков денежных средств бюджетов городских округов</t>
  </si>
  <si>
    <t>Исполнено</t>
  </si>
  <si>
    <t>КБК</t>
  </si>
  <si>
    <t>0703</t>
  </si>
  <si>
    <t>Дополнительное образование детей</t>
  </si>
  <si>
    <t>Код главы</t>
  </si>
  <si>
    <t>РПР</t>
  </si>
  <si>
    <t>ЦСР</t>
  </si>
  <si>
    <t>План</t>
  </si>
  <si>
    <t>Код бюджетной классификации РФ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</si>
  <si>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</si>
  <si>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</si>
  <si>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</t>
  </si>
  <si>
    <t>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</si>
  <si>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</si>
  <si>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Прочие доходы от оказания платных услуг (работ) получателями средств бюджетов городских округов</t>
  </si>
  <si>
    <t>Прочие доходы от компенсации затрат бюджетов городских округов</t>
  </si>
  <si>
    <t>Доходы от продажи квартир, находящихся в собственности городских округов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</si>
  <si>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</si>
  <si>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</si>
  <si>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</si>
  <si>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</t>
  </si>
  <si>
    <t>Дотации бюджетам городских округов на поддержку мер по обеспечению сбалансированности бюджетов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</si>
  <si>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</si>
  <si>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Прочие субсидии бюджетам городских округов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</si>
  <si>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</si>
  <si>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</si>
  <si>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</si>
  <si>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</si>
  <si>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Прочие субвенции бюджетам городских округов</t>
  </si>
  <si>
    <t>Прочие межбюджетные трансферты, передаваемые бюджетам городских округов</t>
  </si>
  <si>
    <t>Прочие дотации бюджетам городских округов</t>
  </si>
  <si>
    <t>Субсидии бюджетам городских округов на софинансирование капитальных вложений в объекты муниципальной собственности</t>
  </si>
  <si>
    <t>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</si>
  <si>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Межбюджетные трансферты, передаваемые бюджетам городских округов на создание модельных муниципальных библиотек</t>
  </si>
  <si>
    <t>Дорожное хозяйство (дорожные фонды)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</si>
  <si>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</si>
  <si>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</si>
  <si>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(проценты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</si>
  <si>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</si>
  <si>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(прочие поступления)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</si>
  <si>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</si>
  <si>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</si>
  <si>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</si>
  <si>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</si>
  <si>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</si>
  <si>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</si>
  <si>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</si>
  <si>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</si>
  <si>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</si>
  <si>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</si>
  <si>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 (пени по соответствующему платежу)</t>
  </si>
  <si>
    <t>Налог, взимаемый с налогоплательщиков, выбравших в качестве объекта налогообложения доходы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</si>
  <si>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 (прочие поступления)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</si>
  <si>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</si>
  <si>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(пени по соответствующему платежу)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</si>
  <si>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</si>
  <si>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(прочие поступления)</t>
  </si>
  <si>
    <t>Единый налог на вмененный доход для отдельных видов деятельности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</si>
  <si>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(пени по соответствующему платежу)</t>
  </si>
  <si>
    <t>Единый налог на вмененный доход для отдельных видов деятельности (суммы денежных взысканий (штрафов) по соответствующему платежу согласно законодательству Российской Федерации)</t>
  </si>
  <si>
    <t>Единый налог на вмененный доход для отдельных видов деятельности (за налоговые периоды, истекшие до 1 января 2011 года) (сумма платежа (перерасчеты, недоимка и задолженность по соответствующему платежу, в том числе по отмененному)</t>
  </si>
  <si>
    <t>Единый налог на вмененный доход для отдельных видов деятельности (за налоговые периоды, истекшие до 1 января 2011 года) (пени по соответствующему платежу)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</si>
  <si>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</si>
  <si>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</si>
  <si>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</si>
  <si>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Налог, взимаемый в связи с применением патентной системы налогообложения, зачисляемый в бюджеты городских округов (сумма платежа (перерасчеты, недоимка и задолженность по соответствующему платежу, в том числе по отмененному)</t>
  </si>
  <si>
    <t>Налог, взимаемый в связи с применением патентной системы налогообложения, зачисляемый в бюджеты городских округов (пени по соответствующему платежу)</t>
  </si>
  <si>
    <t>Налог, взимаемый в связи с применением патентной системы налогообложения, зачисляемый в бюджеты городских округов (прочие поступления)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</si>
  <si>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</si>
  <si>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(пени по соответствующему платежу)</t>
  </si>
  <si>
    <t>Земельный налог с организаций,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</si>
  <si>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организаций, обладающих земельным участком, расположенным в границах городских округов (пени по соответствующему платежу)</t>
  </si>
  <si>
    <t>Земельный налог с организаций,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</si>
  <si>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Земельный налог с организаций, обладающих земельным участком, расположенным в границах городских округов (прочие поступления)</t>
  </si>
  <si>
    <t>Земельный налог с физических лиц, обладающих земельным участком, расположенным в границах городских округов (сумма платежа (перерасчеты, недоимка и задолженность по соответствующему платежу, в том числе по отмененному)</t>
  </si>
  <si>
    <t>Земельный налог с физических лиц, обладающих земельным участком, расположенным в границах городских округов (пени по соответствующему платежу)</t>
  </si>
  <si>
    <t>Земельный налог с физических лиц, обладающих земельным участком,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</si>
  <si>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</si>
  <si>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>Доходы от сдачи в аренду имущества, составляющего казну городских округов (за исключением земельных участков)</t>
  </si>
  <si>
    <t>Доходы от эксплуатации и использования имущества автомобильных дорог, находящихся в собственности городских округов</t>
  </si>
  <si>
    <t>Плата за выбросы загрязняющих веществ в атмосферный воздух стационарными объектами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</si>
  <si>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сбросы загрязняющих веществ в водные объекты (федеральные государственные органы, Банк России, органы управления государственными внебюджетными фондами Российской Федерации)</t>
  </si>
  <si>
    <t>Плата за размещение отходов производства (федеральные государственные органы, Банк России, органы управления государственными внебюджетными фондами Российской Федерации)</t>
  </si>
  <si>
    <t>Субсидии бюджетам городских округов на финансовое обеспечение отдельных полномочий</t>
  </si>
  <si>
    <t>Прочие безвозмездные поступления в бюджеты городских округов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</si>
  <si>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округов</t>
  </si>
  <si>
    <t>Налоговые и неналоговые доходы</t>
  </si>
  <si>
    <t>тыс. рублей</t>
  </si>
  <si>
    <t>ВОЗВРАТ ОСТАТКОВ СУБСИДИЙ, СУБВЕНЦИЙ И ИНЫХ МЕЖБЮДЖЕТНЫХ ТРАНСФЕРТОВ, ИМЕЮЩИХ ЦЕЛЕВОЕ НАЗНАЧЕНИЕ, ПРОШЛЫХ ЛЕТ</t>
  </si>
  <si>
    <t>000 2 19 00000 00 0000 000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</si>
  <si>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</si>
  <si>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000 2 18 00000 00 0000 000</t>
  </si>
  <si>
    <t xml:space="preserve">Прочие безвозмездные поступления  </t>
  </si>
  <si>
    <t>000 2 07 00000 00 0000 000</t>
  </si>
  <si>
    <t>Иные межбюджетные трансферты</t>
  </si>
  <si>
    <t>000 2 02 40000 00 0000 000</t>
  </si>
  <si>
    <t>Субвенции бюджетам бюджетной системы Российской Федерации</t>
  </si>
  <si>
    <t>000 2 02 30000 00 0000 000</t>
  </si>
  <si>
    <t>Субсидии бюджетам бюджетной системы Российской Федерации</t>
  </si>
  <si>
    <t>000 2 02 20000 00 0000 000</t>
  </si>
  <si>
    <t>Дотации бюджетам бюджетной системы Российской Федерации</t>
  </si>
  <si>
    <t>000 2 02 10000 00 0000 150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</si>
  <si>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</si>
  <si>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</si>
  <si>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неналоговые доходы</t>
  </si>
  <si>
    <t>000 1 17 00000 00 0000 000</t>
  </si>
  <si>
    <t>Штрафы, санкции, возмещение ущерба</t>
  </si>
  <si>
    <t>000 1 16 0000 00 0000 000</t>
  </si>
  <si>
    <t>Доходы от продажи материальных и нематериальных активов</t>
  </si>
  <si>
    <t>000 1 14 00000 00 0000 000</t>
  </si>
  <si>
    <t>Доходы от оказания платных услуг и компенсации затрат государства</t>
  </si>
  <si>
    <t>000 1 13 00000 00 0000 000</t>
  </si>
  <si>
    <t>Платежи при пользовании природными ресурсами</t>
  </si>
  <si>
    <t>000 1 12 00000 00 0000 000</t>
  </si>
  <si>
    <t>Доходы от использования имущества, находящегося в государственной или муниципальной собственности</t>
  </si>
  <si>
    <t>000 1 11 00000 00 0000 000</t>
  </si>
  <si>
    <t>Государственная пошлина</t>
  </si>
  <si>
    <t>000 1 08 00000 00 0000 000</t>
  </si>
  <si>
    <t>Земельный налог с физических лиц</t>
  </si>
  <si>
    <t xml:space="preserve">000 1 06 06040 00 0000 110 </t>
  </si>
  <si>
    <t>Земельный налог с организаций</t>
  </si>
  <si>
    <t>000 1 06 06030 00 0000 110</t>
  </si>
  <si>
    <t>Земельный налог</t>
  </si>
  <si>
    <t>000 1 06 60600 00 0000 110</t>
  </si>
  <si>
    <t>000 106 01000 00 0000 110</t>
  </si>
  <si>
    <t>Налоги на имущество</t>
  </si>
  <si>
    <t>000 106 00000 00 0000 000</t>
  </si>
  <si>
    <t>000 1 05 04000 00 0000 000</t>
  </si>
  <si>
    <t>Единый сельскохозяйственный налог</t>
  </si>
  <si>
    <t>000 1 05 03000 00 0000 000</t>
  </si>
  <si>
    <t>Единый налог на вмененный доход для отдельных видов деятельности</t>
  </si>
  <si>
    <t>000 1 05 01000 00 0000 000</t>
  </si>
  <si>
    <t>Налог на совокупный доход</t>
  </si>
  <si>
    <t>000 1 05 00000 00 0000 000</t>
  </si>
  <si>
    <t>Налоги на товары (работы, услуги), реализуемые на территории Российской Федерации</t>
  </si>
  <si>
    <t>000 1 03 02000 01 0000 110</t>
  </si>
  <si>
    <t>Налог на доходы физических лиц</t>
  </si>
  <si>
    <t>000 1 01 02000 01 0000 110</t>
  </si>
  <si>
    <t>Доходы бюджета</t>
  </si>
  <si>
    <t>000 1 01 02010 01 1000 110</t>
  </si>
  <si>
    <t>000 1 01 02010 01 2100 110</t>
  </si>
  <si>
    <t>000 1 01 02010 01 2200 110</t>
  </si>
  <si>
    <t>000 1 01 02010 01 3000 110</t>
  </si>
  <si>
    <t>000 1 01 02040 01 1000 110</t>
  </si>
  <si>
    <t>000 1 03 02231 01 0000 110</t>
  </si>
  <si>
    <t>000 1 03 02241 01 0000 110</t>
  </si>
  <si>
    <t>000 1 03 02251 01 0000 110</t>
  </si>
  <si>
    <t>000 1 03 02261 01 0000 110</t>
  </si>
  <si>
    <t>000 1 05 01011 01 1000 110</t>
  </si>
  <si>
    <t>000 1 05 01011 01 2100 110</t>
  </si>
  <si>
    <t>000 1 05 01011 01 3000 110</t>
  </si>
  <si>
    <t>000 1 05 01011 01 4000 110</t>
  </si>
  <si>
    <t>000 1 05 01021 01 1000 110</t>
  </si>
  <si>
    <t>000 1 05 01021 01 2100 110</t>
  </si>
  <si>
    <t>000 1 05 01021 01 4000 110</t>
  </si>
  <si>
    <t>000 1 05 02010 02 1000 110</t>
  </si>
  <si>
    <t>000 1 05 02010 02 2100 110</t>
  </si>
  <si>
    <t>000 1 05 02010 02 3000 110</t>
  </si>
  <si>
    <t>000 1 05 02020 02 1000 110</t>
  </si>
  <si>
    <t>000 1 05 02020 02 2100 110</t>
  </si>
  <si>
    <t>000 1 05 03010 01 2100 110</t>
  </si>
  <si>
    <t>000 1 05 03010 01 3000 110</t>
  </si>
  <si>
    <t>000 1 05 04010 02 1000 110</t>
  </si>
  <si>
    <t>000 1 05 04010 02 2100 110</t>
  </si>
  <si>
    <t>000 1 05 04010 02 4000 110</t>
  </si>
  <si>
    <t>000 1 06 01020 04 1000 110</t>
  </si>
  <si>
    <t>000 1 06 01020 04 2100 110</t>
  </si>
  <si>
    <t>000 1 06 06032 04 1000 110</t>
  </si>
  <si>
    <t>000 1 06 06032 04 3000 110</t>
  </si>
  <si>
    <t>000 1 06 06032 04 4000 110</t>
  </si>
  <si>
    <t>000 1 06 06042 04 1000 110</t>
  </si>
  <si>
    <t>000 1 06 06042 04 2100 110</t>
  </si>
  <si>
    <t>000 1 06 06042 04 3000 110</t>
  </si>
  <si>
    <t>000 1 08 07150 01 1000 110</t>
  </si>
  <si>
    <t>000 1 08 07173 01 1000 110</t>
  </si>
  <si>
    <t>000 1 11 05012 04 0000 120</t>
  </si>
  <si>
    <t>000 1 11 05024 04 0000 120</t>
  </si>
  <si>
    <t>000 1 11 05034 04 0000 120</t>
  </si>
  <si>
    <t>000 1 11 05324 04 0000 120</t>
  </si>
  <si>
    <t>000 1 11 09034 04 0000 120</t>
  </si>
  <si>
    <t>000 1 11 09044 04 0000 120</t>
  </si>
  <si>
    <t>000 1 12 01010 01 6000 120</t>
  </si>
  <si>
    <t>000 1 12 01030 01 6000 120</t>
  </si>
  <si>
    <t>000 1 12 01041 01 6000 120</t>
  </si>
  <si>
    <t>000 1 13 01994 04 0000 130</t>
  </si>
  <si>
    <t>000 1 13 02994 04 0000 130</t>
  </si>
  <si>
    <t>000 1 14 01040 04 0000 410</t>
  </si>
  <si>
    <t>000 1 14 02043 04 0000 410</t>
  </si>
  <si>
    <t>000 1 14 06012 04 0000 430</t>
  </si>
  <si>
    <t>000 1 14 06024 04 0000 430</t>
  </si>
  <si>
    <t>000 1 14 06312 04 0000 430</t>
  </si>
  <si>
    <t>000 2 02 19999 04 0000 150</t>
  </si>
  <si>
    <t>000 2 02 20077 04 0000 150</t>
  </si>
  <si>
    <t>000 2 02 29998 04 0000 150</t>
  </si>
  <si>
    <t>000 2 02 45393 04 0000 150</t>
  </si>
  <si>
    <t>000 2 02 45454 04 0000 150</t>
  </si>
  <si>
    <t>000 2 07 04050 04 0000 150</t>
  </si>
  <si>
    <t>000 2 18 04020 04 0000 150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</si>
  <si>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</si>
  <si>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системы налогообложения</t>
  </si>
  <si>
    <t>Налог на имущество физических лиц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</si>
  <si>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земельных участков, находящихся в собственности городских округов</t>
  </si>
  <si>
    <t>Прочие неналоговые доходы бюджетов городских округов</t>
  </si>
  <si>
    <t>БЕЗВОЗМЕЗДНЫЕ ПОСТУПЛЕНИЯ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</si>
  <si>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</t>
  </si>
  <si>
    <t>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</t>
  </si>
  <si>
    <t>Доходы бюджетов городских округов от возврата автономными учреждениями остатков субсидий прошлых лет</t>
  </si>
  <si>
    <t>Обслуживание государственного (муниципального) внутреннего долга</t>
  </si>
  <si>
    <t>000 1 01 02010 01 4000 110</t>
  </si>
  <si>
    <t>000 1 01 02010 01 5000 110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</si>
  <si>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(уплата процентов, начисленных на суммы излишне взысканных (уплаченных) платежей, а также при нарушении сроков их возврата)</t>
  </si>
  <si>
    <t>000 1 01 02020 01 1000 110</t>
  </si>
  <si>
    <t>000 1 01 02020 01 2100 110</t>
  </si>
  <si>
    <t>000 1 01 02020 01 3000 110</t>
  </si>
  <si>
    <t>000 1 01 02020 01 4000 110</t>
  </si>
  <si>
    <t>000 1 01 02030 01 1000 110</t>
  </si>
  <si>
    <t>000 1 01 02030 01 2100 110</t>
  </si>
  <si>
    <t>000 1 01 02030 01 3000 110</t>
  </si>
  <si>
    <t>000 1 01 02030 01 4000 110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</si>
  <si>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</si>
  <si>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</si>
  <si>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</si>
  <si>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</si>
  <si>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000 1 05 01021 01 3000 110</t>
  </si>
  <si>
    <t>000 1 05 02010 02 2200 110</t>
  </si>
  <si>
    <t>Единый налог на вмененный доход для отдельных видов деятельности (проценты по соответствующему платежу)</t>
  </si>
  <si>
    <t>000 1 05 03010 01 1000 110</t>
  </si>
  <si>
    <t>000 1 06 06032 04 2100 110</t>
  </si>
  <si>
    <t>Государственная пошлина за выдачу разрешения на установку рекламной конструкции (перерасчеты, недоимка и задолженность по платежу, в том числе по отмененному)</t>
  </si>
  <si>
    <t>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 (перерасчеты, недоимка и задолженность по платежу, в том числе по отмененному)</t>
  </si>
  <si>
    <t>000 1 11 05074 04 0000 120</t>
  </si>
  <si>
    <t>000 1 11 05312 04 0000 120</t>
  </si>
  <si>
    <t>000 1 12 01042 01 6000 120</t>
  </si>
  <si>
    <t>Плата за размещение твердых коммунальных отходов (федеральные государственные органы, Банк России, органы управления государственными внебюджетными фондами Российской Федерации)</t>
  </si>
  <si>
    <t>000 1 14 06324 04 0000 430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</si>
  <si>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 (штрафы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несовершеннолетних)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</si>
  <si>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(штрафы за незаконный оборот наркотических средств, психотропных веществ или их аналогов и незаконные приобретения, хранение, перевозка растений, содержащих наркотические средства или психотропные вещества, либо их частей, содержащих наркотические средства или психотропные вещества)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</si>
  <si>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(штрафы за уничтожение или повреждение чужого имущества)</t>
  </si>
  <si>
    <t>000 1 16 01074 01 0000 140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</si>
  <si>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</si>
  <si>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(штрафы за несоблюдение в области охраны окружающей среды при обращении с отходами производства и потребления)</t>
  </si>
  <si>
    <t>000 1 16 01084 01 0000 140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</si>
  <si>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</si>
  <si>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прав.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</si>
  <si>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(штрафы за незаконную продажу товаров (иных вещей), свободная реализация которых запрещена или ограничена)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</si>
  <si>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 (штрафы за нарушение сроков представления налоговой декларации (расчета по страховым взносам))</t>
  </si>
  <si>
    <t>000 1 16 01163 01 0000 140</t>
  </si>
  <si>
    <t>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</t>
  </si>
  <si>
    <t>000 1 16 01173 01 0007 140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</si>
  <si>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невыполнение законных требований прокурора, следователя, дознавателя или должностного лица, осуществляющего производство по делу об административном правонарушении)</t>
  </si>
  <si>
    <t>000 1 16 01193 01 0005 140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</si>
  <si>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 (штрафы за невыполнение в срок законного предписания (постановления, представления, решения) органа (должностного лица),осуществляющего государственные надзор (контроль), организации, уполномоченной в соответствии с федеральными законами на осуществление государственного надзора (должностного лица), органа (должностного лица), осуществляющего муниципальный контроль)</t>
  </si>
  <si>
    <t>000 1 16 01203 01 0007 140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</si>
  <si>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(штрафы за невыполнение требований и мероприятий в области гражданской обороны)</t>
  </si>
  <si>
    <t>000 1 16 02020 02 0000 140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</si>
  <si>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</si>
  <si>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000 1 16 07090 04 0000 140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</si>
  <si>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</t>
  </si>
  <si>
    <t>000 1 16 10031 04 0000 140</t>
  </si>
  <si>
    <t>Возмещение ущерба при возникновении страховых случаев, когда выгодоприобретателями выступают получатели средств бюджета городского округа</t>
  </si>
  <si>
    <t>000 1 16 10032 04 0000 140</t>
  </si>
  <si>
    <t>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</t>
  </si>
  <si>
    <t>000 1 16 10123 01 0041 140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</si>
  <si>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городских округов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</si>
  <si>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000 1 16 10129 01 0000 140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</si>
  <si>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</t>
  </si>
  <si>
    <t>000 1 16 11050 01 0000 140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</si>
  <si>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</si>
  <si>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000 1 17 05040 04 0000 180</t>
  </si>
  <si>
    <t>000 2 00 00000 00 0000 000</t>
  </si>
  <si>
    <t>000 2 02 15002 04 0000 150</t>
  </si>
  <si>
    <t>000 2 02 20299 04 0000 150</t>
  </si>
  <si>
    <t>000 2 02 20302 04 0000 150</t>
  </si>
  <si>
    <t>000 2 02 25497 04 0000 150</t>
  </si>
  <si>
    <t>Субсидии бюджетам городских округов на реализацию мероприятий по обеспечению жильем молодых семей</t>
  </si>
  <si>
    <t>000 2 02 25520 04 0000 150</t>
  </si>
  <si>
    <t>000 2 02 25555 04 0000 150</t>
  </si>
  <si>
    <t>Субсидии бюджетам городских округов на реализацию программ формирования современной городской среды</t>
  </si>
  <si>
    <t>000 2 02 29999 04 0000 150</t>
  </si>
  <si>
    <t>000 2 02 30027 04 0000 150</t>
  </si>
  <si>
    <t>000 2 02 30029 04 0000 150</t>
  </si>
  <si>
    <t>000 2 02 35082 04 0000 150</t>
  </si>
  <si>
    <t>000 2 02 35120 04 0000 150</t>
  </si>
  <si>
    <t>000 2 02 35303 04 0000 150</t>
  </si>
  <si>
    <t>Субвенции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</si>
  <si>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000 2 02 35304 04 0000 150</t>
  </si>
  <si>
    <t>Субвенции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</si>
  <si>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000 2 02 39999 04 0000 150</t>
  </si>
  <si>
    <t>000 2 02 49999 04 0000 150</t>
  </si>
  <si>
    <t>000 2 19 45393 04 0000 150</t>
  </si>
  <si>
    <t>Возврат остатков иных межбюджетных трансфертов на финансовое обеспечение дорожной деятельности в рамках реализации национального проекта "Безопасные и качественные автомобильные дороги" из бюджетов городских округов</t>
  </si>
  <si>
    <t>000 2 19 60010 04 0000 150</t>
  </si>
  <si>
    <t>000 1 16 01053 01 0000 140</t>
  </si>
  <si>
    <t>000 1 16 01063 01 0000 140</t>
  </si>
  <si>
    <t>000 1 16 01083 01 0000 140</t>
  </si>
  <si>
    <t>000 1 16 01093 01 0000 140</t>
  </si>
  <si>
    <t>000 1 16 01133 01 0000 140</t>
  </si>
  <si>
    <t>000 1 16 01073 01 0000 140</t>
  </si>
  <si>
    <t>000 1 16 01143 01 0000 140</t>
  </si>
  <si>
    <t>000 1 16 01153 01 0000 140</t>
  </si>
  <si>
    <t>0112</t>
  </si>
  <si>
    <t>Прикладные научные исследования в области общегосударственных вопросов</t>
  </si>
  <si>
    <t>0310</t>
  </si>
  <si>
    <t>Обслуживание  государственного (муниципального) долга</t>
  </si>
  <si>
    <t>Защита населения и территории от чрезвычайных ситуаций природного и техногенного характера, пожарная безопасность</t>
  </si>
  <si>
    <t>000 1 01 02080 01 1000 110</t>
  </si>
  <si>
    <t>000 1 01 02080 01 2100 110</t>
  </si>
  <si>
    <t>000 1 01 02080 01 4000 110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</si>
  <si>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</si>
  <si>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(пени по соответствующему платежу)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</si>
  <si>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(прочие поступления)</t>
  </si>
  <si>
    <t>000 1 05 02000 00 0000 000</t>
  </si>
  <si>
    <t>000 1 08 03010 01 1050 110</t>
  </si>
  <si>
    <t>000 1 08 03010 01 1060 110</t>
  </si>
  <si>
    <t>000 1 08 03010 01 4000 110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</si>
  <si>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при обращении в суды)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</si>
  <si>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(государственная пошлина, уплачиваемая на основании судебных актов по результатам рассмотрения дел по существу)</t>
  </si>
  <si>
    <t>Государственная пошлина по делам, рассматриваемым в судах общей юрисдикции, мировыми судьями (за исключением Верховного Суда Российской Федерации) (прочие поступления)</t>
  </si>
  <si>
    <t>000 1 16 01332 01 0000 140</t>
  </si>
  <si>
    <t>000 1 16 01333 01 0000 140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</si>
  <si>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должностными лицами органов исполнительной власти субъектов Российской Федерации, учреждениями субъектов Российской Федерации</t>
  </si>
  <si>
    <t>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</t>
  </si>
  <si>
    <t>000 2 19 35304 04 0000 150</t>
  </si>
  <si>
    <t>Возврат остатков субвенций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организациях, из бюджетов городских округов</t>
  </si>
  <si>
    <t>000 1 14 02042 04 0000 440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</si>
  <si>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материальных запасов по указанному имуществу</t>
  </si>
  <si>
    <t>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 (штрафы за нарушение порядка полного и (или) частичного ограничения режима потребления электрической энергии, порядка ограничения и прекращения подачи тепловой энергии, правил ограничения подачи (поставки) и отбора газа либо порядка временного прекращения или ограничения водоснабжения, водоотведения. транспортировки воды и (или) сточных вод)</t>
  </si>
  <si>
    <t xml:space="preserve">Исполнение расходов городского бюджета за 2022 год по разделам и подразделам классификации расходов бюджетов </t>
  </si>
  <si>
    <t>0600</t>
  </si>
  <si>
    <t>Охрана окружающей среды</t>
  </si>
  <si>
    <t>0605</t>
  </si>
  <si>
    <t>Другие вопросы в области охраны окружающей среды</t>
  </si>
  <si>
    <t xml:space="preserve">Исполнение источников финансирования дефицита городского бюджета за 2022 год по кодам классификации источников финансирования дефицитов бюджетов  </t>
  </si>
  <si>
    <t>Исполнение расходов городского бюджета за 2022 год по ведомственной структуре расходов городского бюджета</t>
  </si>
  <si>
    <t xml:space="preserve">Исполнение доходов городского бюджета за 2022 год по кодам классификации доходов бюджетов </t>
  </si>
  <si>
    <t>000 1 05 01021 01 2200 110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</si>
  <si>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 (проценты по соответствующему платежу)</t>
  </si>
  <si>
    <t>000 1 05 02020 02 3000 110</t>
  </si>
  <si>
    <t>Единый налог на вмененный доход для отдельных видов деятельности (за налоговые периоды, истекшие до 1 января 2011 года) (суммы денежных взысканий (штрафов) по соответствующему платежу согласно законодательству Российской Федерации)</t>
  </si>
  <si>
    <t>000 1 05 03010 01 4000 110</t>
  </si>
  <si>
    <t>Единый сельскохозяйственный налог (прочие поступления)</t>
  </si>
  <si>
    <t>000 1 06 01020 04 3000 110</t>
  </si>
  <si>
    <t>000 1 06 01020 04 4000 110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</si>
  <si>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(суммы денежных взысканий (штрафов) по соответствующему платежу согласно законодательству Российской Федерации)</t>
  </si>
  <si>
    <t>Налог на имущество физических лиц, взимаемый по ставкам, применяемым к объектам налогообложения, расположенным в границах городских округов (прочие поступления)</t>
  </si>
  <si>
    <t>000 1 09 04052 04 1000 110</t>
  </si>
  <si>
    <t>Земельный налог (по обязательствам, возникшим до 1 января 2006 года), мобилизуемый на территориях городских округов (сумма платежа (перерасчеты, недоимка и задолженность по соответствующему платежу, в том числе по отмененному)</t>
  </si>
  <si>
    <t>000 1 14 02042 04 0000 410</t>
  </si>
  <si>
    <t>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</si>
  <si>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000 1 14 02043 04 0000 440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</si>
  <si>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</si>
  <si>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000 1 16 01103 01 9000 140</t>
  </si>
  <si>
    <t>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 (иные штрафы)</t>
  </si>
  <si>
    <t>000 1 16 10061 04 0000 140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</si>
  <si>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</si>
  <si>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000 1 16 10100 04 0000 140</t>
  </si>
  <si>
    <t>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</t>
  </si>
  <si>
    <t>000 1 17 15020 04 0001 150</t>
  </si>
  <si>
    <t>Инициативные платежи, зачисляемые в бюджеты городских округов (Капитальный ремонт дома культуры с. Белогорье г. Благовещенск, Амурской области)</t>
  </si>
  <si>
    <t>000 1 17 01040 04 0000 180</t>
  </si>
  <si>
    <t>Невыясненные поступления, зачисляемые в бюджеты городских округов</t>
  </si>
  <si>
    <t>000 1 17 16000 04 0000 180</t>
  </si>
  <si>
    <t>Прочие неналоговые доходы бюджетов городских округов в части невыясненных поступлений, по которым не осуществлен возврат (уточнение) не позднее трех лет со дня их зачисления на единый счет бюджета городского округа</t>
  </si>
  <si>
    <t>000 2 02 25113 04 0000 150</t>
  </si>
  <si>
    <t>Субсидии бюджетам городских округов на софинансирование капитальных вложений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</t>
  </si>
  <si>
    <t>000 2 02 25753 04 0000 150</t>
  </si>
  <si>
    <t>Субсидии бюджетам городских округов на софинансирование закупки оборудования для создания "умных" спортивных площадок</t>
  </si>
  <si>
    <t>000 2 02 45505 04 0000 150</t>
  </si>
  <si>
    <t>Межбюджетные трансферты, передаваемые бюджетам городских округов на реализацию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</si>
  <si>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000 2 19 25021 04 0000 150</t>
  </si>
  <si>
    <t>000 2 19 25555 04 0000 150</t>
  </si>
  <si>
    <t>Возврат остатков субсидий на стимулирование программ развития жилищного строительства субъектов Российской Федерации из бюджетов городских округов</t>
  </si>
  <si>
    <t>Возврат остатков субсидий на реализацию программ формирования современной городской среды из бюджетов городских округов</t>
  </si>
  <si>
    <t>Благовещенская городская Дума</t>
  </si>
  <si>
    <t>001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</si>
  <si>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</si>
  <si>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</si>
  <si>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</si>
  <si>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</si>
  <si>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</si>
  <si>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</si>
  <si>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</si>
  <si>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 (муниципальных) нужд</t>
  </si>
  <si>
    <t>Социальное обеспечение и иные выплаты населению</t>
  </si>
  <si>
    <t>Компенсация расходов, связанных с депутатской деятельностью</t>
  </si>
  <si>
    <t>00 0 00 00060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</si>
  <si>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</si>
  <si>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</si>
  <si>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</si>
  <si>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</si>
  <si>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</si>
  <si>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>Администрация города Благовещенска</t>
  </si>
  <si>
    <t>002</t>
  </si>
  <si>
    <t/>
  </si>
  <si>
    <t>Функционирование  высшего должностного лица  субъекта  Российской Федерации и муниципального образования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</si>
  <si>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</si>
  <si>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</si>
  <si>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</si>
  <si>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</si>
  <si>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</si>
  <si>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</si>
  <si>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</si>
  <si>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</si>
  <si>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</si>
  <si>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</si>
  <si>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00 1 00 87290</t>
  </si>
  <si>
    <t>Финансовое обеспечение государственных полномочий по организации и осуществлению деятельности по опеке и попечительству в отношении совершеннолетних лиц, признанных судом недееспособными или ограниченными в дееспособности по основаниям, указанным в статьях 29 и 30 Гражданского кодекса Российской Федерации</t>
  </si>
  <si>
    <t>00 1 00 87360</t>
  </si>
  <si>
    <t>100</t>
  </si>
  <si>
    <t xml:space="preserve">Финансовое обеспечение государственных полномочий по организационному обеспечению деятельности административных комиссий </t>
  </si>
  <si>
    <t xml:space="preserve">002 </t>
  </si>
  <si>
    <t>00 1 00 88430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</si>
  <si>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</si>
  <si>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00 1 00 51200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</si>
  <si>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</si>
  <si>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</si>
  <si>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</si>
  <si>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 (за исключением исполнительных документов, реализуемых в рамках государственных программ)</t>
  </si>
  <si>
    <t>00 0 00 70020</t>
  </si>
  <si>
    <t>Расходы на исполнение судебных решений</t>
  </si>
  <si>
    <t>00 0 00 70021</t>
  </si>
  <si>
    <t>Штрафы за административное нарушение</t>
  </si>
  <si>
    <t>00 0 00 70023</t>
  </si>
  <si>
    <t>Техническая зашита информации</t>
  </si>
  <si>
    <t>00 0 00 00080</t>
  </si>
  <si>
    <t>Мобилизационная подготовка</t>
  </si>
  <si>
    <t>00 0 00 00090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</si>
  <si>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</si>
  <si>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</si>
  <si>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</si>
  <si>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</si>
  <si>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</si>
  <si>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</si>
  <si>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</si>
  <si>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L1130</t>
  </si>
  <si>
    <t>Капитальные вложения в объекты государственной (муниципальной) собственности</t>
  </si>
  <si>
    <t>08 4 01 L1131</t>
  </si>
  <si>
    <t>Капитальные вложения в объекты муниципальной собственности (Берегоукрепление и реконструкция набережной р. Амур, г. Благовещенск (4-й этап строительства: 1 пусковой комплекс, 2 пусковой комплекс, 3 пусковой комплекс (участок № 10),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</si>
  <si>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08 4 01 S7110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</si>
  <si>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</si>
  <si>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08 4 01 10640</t>
  </si>
  <si>
    <t>Субсидии перевозчикам на возмещение затрат, связанных с перевозкой автомобильным транспортом граждан, призванных на военную службу по мобилизации</t>
  </si>
  <si>
    <t>0 0 00 60270</t>
  </si>
  <si>
    <t>00 0 00 60270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</si>
  <si>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</si>
  <si>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</si>
  <si>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</si>
  <si>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</si>
  <si>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</si>
  <si>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</si>
  <si>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Организация транспортного обслуживания населения</t>
  </si>
  <si>
    <t>02 2 01 S0680</t>
  </si>
  <si>
    <t>Выполнение работ, связанных с осуществлением регулярных перевозок пассажиров и багажа по муниципальным маршрутам регулярных перевозок по регулируемым тарифам</t>
  </si>
  <si>
    <t>02 2 01 10761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</si>
  <si>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«1000 дворов»).</t>
  </si>
  <si>
    <t>02 2 01 55051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</si>
  <si>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</si>
  <si>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</si>
  <si>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</si>
  <si>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</si>
  <si>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</si>
  <si>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</si>
  <si>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</si>
  <si>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</si>
  <si>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"Региональный проект "Дорожная сеть"</t>
  </si>
  <si>
    <t>02 1 R1 00000</t>
  </si>
  <si>
    <t>Осуществление дорожной деятельности в рамках реализации национального проекта «Безопасные и качественные автомобильные дороги»</t>
  </si>
  <si>
    <t>02 1 R1 89000</t>
  </si>
  <si>
    <t>Осуществление дорожной деятельности в рамках реализации национального проекта «Безопасные и качественные автомобильные дороги» (осуществление строительного контроля, авторского надзора)</t>
  </si>
  <si>
    <t>02 1 R1 89001</t>
  </si>
  <si>
    <t>Основное мероприятие "Развитие улично-дорожной сети города Благовещенска"</t>
  </si>
  <si>
    <t>02 1 01 00000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</si>
  <si>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</t>
  </si>
  <si>
    <t>02 1 01 S7480</t>
  </si>
  <si>
    <t>Осуществление муниципальными образованиями дорожной деятельности в отношении автомобильных дорог местного значения и сооружений на них (осуществление строительного контроля)</t>
  </si>
  <si>
    <t>02 1 01 S7481</t>
  </si>
  <si>
    <t>Выполнение работ по ремонту бетонного основания площадки передвижного поста весового контроля</t>
  </si>
  <si>
    <t>02 1 01 10661</t>
  </si>
  <si>
    <t>02 1 01 10662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</si>
  <si>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</si>
  <si>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</si>
  <si>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</si>
  <si>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</si>
  <si>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</si>
  <si>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</si>
  <si>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</si>
  <si>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</si>
  <si>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Основное мероприятие "Информационное сопровождение деятельности администрации города Благовещенска в сфере туризма"</t>
  </si>
  <si>
    <t>09 1 04 00000</t>
  </si>
  <si>
    <t>Размещение информационно-аналитического материала в периодических печатных изданиях</t>
  </si>
  <si>
    <t>09 1 04 10790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</si>
  <si>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</si>
  <si>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</si>
  <si>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</si>
  <si>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</si>
  <si>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Финансирование непредвиденных расходов и обязательств за счет резервного фонда Правительства Амурской области (расходы, связанные с финансированием мероприятий, связанных с предотвращением влияния геополитической и экономической ситуации на развитие отраслей экономики)</t>
  </si>
  <si>
    <t>09 2 01 10628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</si>
  <si>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</si>
  <si>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</si>
  <si>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Предоставление субсидий бюджетным, автономным учреждениям и иным некоммерческим организациям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</si>
  <si>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</si>
  <si>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</si>
  <si>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</si>
  <si>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</si>
  <si>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</si>
  <si>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</si>
  <si>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</si>
  <si>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</si>
  <si>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</si>
  <si>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</si>
  <si>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 xml:space="preserve">Жилищно-коммунальное хозяйство </t>
  </si>
  <si>
    <t xml:space="preserve">Жилищное  хозяйство 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</si>
  <si>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</si>
  <si>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</si>
  <si>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</si>
  <si>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</si>
  <si>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</si>
  <si>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</si>
  <si>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 Благовещенска</t>
  </si>
  <si>
    <t>03 3 01 10220</t>
  </si>
  <si>
    <t xml:space="preserve">Коммунальное хозяйство 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</si>
  <si>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</si>
  <si>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</si>
  <si>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</si>
  <si>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"Региональный проект "Чистая вода"</t>
  </si>
  <si>
    <t>03 1 F5 00000</t>
  </si>
  <si>
    <t>Разработка проектно-сметной документации для строительства и реконструкции (модернизации) объектов питьевого водоснабжения</t>
  </si>
  <si>
    <t>03 1 F5 S0670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</si>
  <si>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</si>
  <si>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</si>
  <si>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Расходы, направленные на модернизацию коммунальной инфраструктуры</t>
  </si>
  <si>
    <t>03 1 01 S7400</t>
  </si>
  <si>
    <t>Создание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</si>
  <si>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S8191</t>
  </si>
  <si>
    <t>Реконструкция очистных сооружений Северного жилого района, г. Благовещенск, Амурская область (прочие работы по объекту незавершенного строительства)</t>
  </si>
  <si>
    <t>03 1 01 40330</t>
  </si>
  <si>
    <t>Сливная станция с. Садовое, Амурская область (в т.ч. проектные работы)</t>
  </si>
  <si>
    <t>03 1 01 40660</t>
  </si>
  <si>
    <t>Прочие затраты на разработку проектно-сметной документации по
объекту «Строительство станции обезжелезивания с. Белогорье»</t>
  </si>
  <si>
    <t>03 1 01 40780</t>
  </si>
  <si>
    <t>Реконструкция тепловой сети в квартале 345 г. Благовещенск, Амурская область (в т.ч. проектные работы)</t>
  </si>
  <si>
    <t>03 1 01 40910</t>
  </si>
  <si>
    <t>Прочие затраты по объектам незавершенного строительства и объектам в период передачи в муниципальную собственность</t>
  </si>
  <si>
    <t>03 1 01 40930</t>
  </si>
  <si>
    <t xml:space="preserve">Благоустройство 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</si>
  <si>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</si>
  <si>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</si>
  <si>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</si>
  <si>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</si>
  <si>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Обустройство зон отдыха на территории города Благовещенска</t>
  </si>
  <si>
    <t>03 4 01 10780</t>
  </si>
  <si>
    <t>Основное мероприятие "Развитие административного центра Амурской области"</t>
  </si>
  <si>
    <t>03 4 02 00000</t>
  </si>
  <si>
    <t>Поддержка административного центра Амурской области</t>
  </si>
  <si>
    <t>03 4 02 S0560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</si>
  <si>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</si>
  <si>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</si>
  <si>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"Региональный проект "Формирование комфортной городской среды"</t>
  </si>
  <si>
    <t>13 0 F2 00000</t>
  </si>
  <si>
    <t>Реализация  программ формирования современной городской среды</t>
  </si>
  <si>
    <t>13 0 F2 55550</t>
  </si>
  <si>
    <t>Другие вопросы в области жилищно-коммунального хозяйства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</si>
  <si>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</si>
  <si>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</si>
  <si>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</si>
  <si>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Расходы на обеспечение деятельности (оказание услуг, выполнение работ) муниципальных организаций (учреждений)</t>
  </si>
  <si>
    <t>11 0 03 10590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</si>
  <si>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</si>
  <si>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Дошкольное  образование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</si>
  <si>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</si>
  <si>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</si>
  <si>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</si>
  <si>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</si>
  <si>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"Развитие инфраструктуры  дошкольного, общего и дополнительного образования"</t>
  </si>
  <si>
    <t>04 1 02 00000</t>
  </si>
  <si>
    <t>Дошкольное образовательное учреждение на 350 мест в Северном планировочном районе г. Благовещенск, Амурская область (в т.ч. проектные работы)</t>
  </si>
  <si>
    <t>04 1 02 40730</t>
  </si>
  <si>
    <t xml:space="preserve">Молодежная политика  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</si>
  <si>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</si>
  <si>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</si>
  <si>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</si>
  <si>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</si>
  <si>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</si>
  <si>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</si>
  <si>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</si>
  <si>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</si>
  <si>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Предоставление субсидий некоммерческим общественным организациям в сфере молодежной политики</t>
  </si>
  <si>
    <t>07 0 01 10563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</si>
  <si>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</si>
  <si>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</si>
  <si>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</si>
  <si>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</si>
  <si>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</si>
  <si>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</si>
  <si>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</si>
  <si>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</si>
  <si>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</si>
  <si>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</si>
  <si>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</si>
  <si>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</si>
  <si>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</si>
  <si>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</si>
  <si>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00 0 00 80150</t>
  </si>
  <si>
    <t>Расходы на проведение общегородских конкурсов</t>
  </si>
  <si>
    <t>00 0 00 80160</t>
  </si>
  <si>
    <t>Охрана семьи и детства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</si>
  <si>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</si>
  <si>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</si>
  <si>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</si>
  <si>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</si>
  <si>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</si>
  <si>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</si>
  <si>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Финансовое обеспечение государственных полномочий по проведению текущего или капитального ремонта жилых помещений, расположенных на территории области и принадлежащих на праве собственности детям-сиротам и детям, оставшимся без попечения родителей, лицам из их числа</t>
  </si>
  <si>
    <t>01 5 01 80710</t>
  </si>
  <si>
    <t xml:space="preserve">Физическая культура и спорт 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</si>
  <si>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</si>
  <si>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</si>
  <si>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</si>
  <si>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</si>
  <si>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</si>
  <si>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Расходы на обеспечение деятельности  центра спортивной подготовки</t>
  </si>
  <si>
    <t>06 0 01 10595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</si>
  <si>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</si>
  <si>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</si>
  <si>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</si>
  <si>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</si>
  <si>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</si>
  <si>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Совершенствование материально-технической базы для занятий физической культурой и спортом в муниципальных образованиях области</t>
  </si>
  <si>
    <t>06 0 02 S7460</t>
  </si>
  <si>
    <t>Закупка оборудования для создания "умных" спортивных площадок</t>
  </si>
  <si>
    <t>06 0 02 L7530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</si>
  <si>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</si>
  <si>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</si>
  <si>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</si>
  <si>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</si>
  <si>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</si>
  <si>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</si>
  <si>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</si>
  <si>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</si>
  <si>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</si>
  <si>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</si>
  <si>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</si>
  <si>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Обслуживание государственного (муниципального) внутреннего  долга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</si>
  <si>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</si>
  <si>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</si>
  <si>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</si>
  <si>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</si>
  <si>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</si>
  <si>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</si>
  <si>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</si>
  <si>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</si>
  <si>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</si>
  <si>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</si>
  <si>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Снос объектов капитального строительства (муниципального приюта для животных)</t>
  </si>
  <si>
    <t>08 4 01 10562</t>
  </si>
  <si>
    <t>08 4 01 10590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</si>
  <si>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</si>
  <si>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</si>
  <si>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</si>
  <si>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</si>
  <si>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Субсидии казенным предприятиям на возмещение затрат, связанных с выполнением заказа по устройству, ремонту и модернизации отдельных элементов обустройства автомобильных дорог в границах города Благовещенска</t>
  </si>
  <si>
    <t>02 1 01 60200</t>
  </si>
  <si>
    <t>Субсидии казенным предприятиям на возмещение затрат, связанных с выполнением заказа по содержанию и обслуживанию средств регулирования дорожного движения</t>
  </si>
  <si>
    <t>02 1 01 60300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</si>
  <si>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</si>
  <si>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</si>
  <si>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>Финансовое обеспечение расходов, связанных с созданием и содержанием дорожного патруля</t>
  </si>
  <si>
    <t>02 1 01 S8540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</si>
  <si>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</si>
  <si>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</si>
  <si>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</si>
  <si>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</si>
  <si>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08 1 01 10680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</si>
  <si>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</si>
  <si>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</si>
  <si>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</si>
  <si>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</si>
  <si>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</si>
  <si>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</si>
  <si>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</si>
  <si>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</si>
  <si>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</si>
  <si>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</si>
  <si>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</si>
  <si>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</si>
  <si>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Реализация инфраструктурных проектов, источником финансового обеспечения которых являются бюджетные кредиты</t>
  </si>
  <si>
    <t>03 1 01 S8100</t>
  </si>
  <si>
    <t>Реконструкция и модернизация объектов инфраструктуры, необходимых для реализации новых инвестиционных проектов в сферах транспорта общего пользования, жилищного строительства, строительства аэропортовой инфраструктуры, в соответствии с постановлением Правительства Российской Федерации от 19.10.2020 № 1704</t>
  </si>
  <si>
    <t>03 1 01 S8192</t>
  </si>
  <si>
    <t>Расходы, связанные с организацией единой теплоснабжающей организацией теплоснабжения в ценовых зонах теплоснабжения</t>
  </si>
  <si>
    <t>03 1 01 80800</t>
  </si>
  <si>
    <t>Финансовое обеспечение государственных полномочий по компенсации выпадающих доходов теплоснабжающих организаций</t>
  </si>
  <si>
    <t>03 1 01 87120</t>
  </si>
  <si>
    <t>Расходы, связанные с установлением в ценовых зонах теплоснабжения дополнительной меры социальной поддержки отдельным категориям граждан в виде частичной оплаты за тепловую энергию единой теплоснабжающей организации</t>
  </si>
  <si>
    <t>03 1 01 88580</t>
  </si>
  <si>
    <t>Финансовое обеспечение государственных полномочий Амурской области по компенсации организациям, осуществляющим горячее водоснабжение, холодное водоснабжение и (или) водоотведение, выпадающих доходов возникающих при применении льготных тарифов</t>
  </si>
  <si>
    <t>03 1 01 88590</t>
  </si>
  <si>
    <t>Субсидии юридическим лицам, предоставляющим населению услуги в отделениях бань</t>
  </si>
  <si>
    <t>03 1 02 60150</t>
  </si>
  <si>
    <t>Субсидия муниципальному предприятию "Банно-прачечные услуги" на возмещение недополученных доходов в связи с предоставлением отдельным категориям граждан услуг по помывкам в общих отделениях муниципальной бани № 6</t>
  </si>
  <si>
    <t>03 1 02 60360</t>
  </si>
  <si>
    <t>Субсидии казенным предприятиям на возмещение затрат, связанных с выполнением заказа по модернизации контейнерных площадок для раздельного накопления твердых коммунальных отходов, расположенных на земельных участках, государственная собственность на которые не разграничена</t>
  </si>
  <si>
    <t>03 1 03 10540</t>
  </si>
  <si>
    <t>Содержание (техническое обслуживание) и текущий ремонт муниципальных сетей наружного освещения и оборудования</t>
  </si>
  <si>
    <t>03 4 01 10810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</si>
  <si>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</si>
  <si>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</si>
  <si>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</si>
  <si>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</si>
  <si>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</si>
  <si>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</si>
  <si>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Субсидии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</si>
  <si>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03 4 01 60290</t>
  </si>
  <si>
    <t>Субсидии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</t>
  </si>
  <si>
    <t>03 4 01 60330</t>
  </si>
  <si>
    <t>Субсидия на финансовое обеспечение (возмещение) затрат концессионера в отношении объектов наружного освещения, находящихся в собственности города Благовещенска</t>
  </si>
  <si>
    <t>03 4 01 60370</t>
  </si>
  <si>
    <t>Основное мероприятие "Озеленение города Благовещенска"</t>
  </si>
  <si>
    <t>03 4 04 00000</t>
  </si>
  <si>
    <t>Обновление зеленой зоны города Благовещенска</t>
  </si>
  <si>
    <t>03 4 04 10800</t>
  </si>
  <si>
    <t>Проведение общегородского конкурса "Фестиваль цветов "Город в цвете""</t>
  </si>
  <si>
    <t>03 4 04 10830</t>
  </si>
  <si>
    <t>Основное мероприятие "Поддержка проектов по комплексному благоустройству территорий"</t>
  </si>
  <si>
    <t>13 0 04 00000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</si>
  <si>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(в части реализации проекта "1000 дворов")</t>
  </si>
  <si>
    <t>13 0 04 55052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</si>
  <si>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</si>
  <si>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</si>
  <si>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</si>
  <si>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</si>
  <si>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</si>
  <si>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</si>
  <si>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Субсидии казённым предприятиям на возмещение затрат, связанных с выполнением заказа по ликвидации мест несанкционированного размещения отходов на территории муниципального образования города Благовещенска</t>
  </si>
  <si>
    <t>08 4 01 60291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</si>
  <si>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</si>
  <si>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</si>
  <si>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</si>
  <si>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</si>
  <si>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08 1 01 10330</t>
  </si>
  <si>
    <t>Обеспечение  функционирования АПК "Безопасный город" и комплексной системы экстренного оповещения населения, информационное обеспечение и пропаганда нарушений общественного порядка, терроризма и экстремизма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</si>
  <si>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</si>
  <si>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</si>
  <si>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</si>
  <si>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</si>
  <si>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</si>
  <si>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</si>
  <si>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</si>
  <si>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</si>
  <si>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</si>
  <si>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200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</si>
  <si>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</si>
  <si>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</si>
  <si>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</si>
  <si>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</si>
  <si>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</si>
  <si>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</si>
  <si>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</si>
  <si>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</si>
  <si>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</si>
  <si>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</si>
  <si>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</si>
  <si>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</si>
  <si>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</si>
  <si>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</si>
  <si>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</si>
  <si>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</si>
  <si>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</si>
  <si>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</si>
  <si>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Создание условий для осуществления присмотра и ухода за детьми в возрасте от 1,5 до 3 лет (субсидия негосударственным организациям, осуществляющим образовательную деятельность, и индивидуальным предпринимателям, осуществляющим образовательную деятельность по образовательным программам дошкольного образования)</t>
  </si>
  <si>
    <t>04 1 01 S7740</t>
  </si>
  <si>
    <t>Проведение мероприятий по противопожарной и антитеррористической защищенности муниципальных образовательных организаций</t>
  </si>
  <si>
    <t>04 1 01 S8490</t>
  </si>
  <si>
    <t>Финансовое 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</si>
  <si>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04 1 01 88500</t>
  </si>
  <si>
    <t>600</t>
  </si>
  <si>
    <t>Освещение значимых общественных и социальных объектов города Благовещенска за счет пожертвований</t>
  </si>
  <si>
    <t>04 1 02 10630</t>
  </si>
  <si>
    <t>Субсидии на проведение мероприятий по энергоснабжению в части замены в образовательных организациях деревянных окон на металлопластиковые</t>
  </si>
  <si>
    <t>04 1 02 S8560</t>
  </si>
  <si>
    <t>Благоустройство территорий дошкольных образовательных организаций</t>
  </si>
  <si>
    <t>04 1 02 87650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</si>
  <si>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</si>
  <si>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</si>
  <si>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</si>
  <si>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</si>
  <si>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>Развитие кадрового потенциала муниципальных организаций (учреждений)</t>
  </si>
  <si>
    <t>04 3 02 10020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</si>
  <si>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</si>
  <si>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</si>
  <si>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</si>
  <si>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Организация бесплатного горячего питания обучающихся, получающих начальное общее образование в  муниципальных образовательных  организациях</t>
  </si>
  <si>
    <t>04 1 01 L3040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</si>
  <si>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</si>
  <si>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</si>
  <si>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</si>
  <si>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</si>
  <si>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>Организация бесплатного питания обучающихся в муниципальных образовательных организациях</t>
  </si>
  <si>
    <t>04 1 01 10594</t>
  </si>
  <si>
    <t>Предоставление бесплатного питания детям (в том числе приемным, усыновленным, опекаемым), родители (законные представители) которых являются военнослужащими или сотрудниками федеральных органов исполнительной власти или сотрудниками федеральных государственных органов, в которых федеральным законом предусмотрена военная служба, сотрудниками органов внутренних дел Российской Федерации, принимающих участие в специальной военной операции, проводимой с 24.02.2022 на территориях Донецкой Народной Республики, Луганской Народной Республики, Запорожской области, Херсонской области и Украины, обучающихся в муниципальных общеобразовательных организациях города Благовещенска.</t>
  </si>
  <si>
    <t>04 1 01 10596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</si>
  <si>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</si>
  <si>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</si>
  <si>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</si>
  <si>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S7620</t>
  </si>
  <si>
    <t>Ежемесячное денежное вознаграждение за классное руководство педагогическим работникам государственных и  муниципальных общеобразовательных организаций</t>
  </si>
  <si>
    <t>04 1 01 53030</t>
  </si>
  <si>
    <t>Ежемесячное денежное вознаграждение за классное руководство педагогическим работникам 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</si>
  <si>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>04 1 01 80740</t>
  </si>
  <si>
    <t>Финансовое обеспечение государственного полномочия по выплате компенсации затрат родителей (законных представителей) детей-инвалидов на организацию обучения по основным общеобразовательным программам на дому</t>
  </si>
  <si>
    <t>04 1 01 87820</t>
  </si>
  <si>
    <t>Финансовое обеспечение государственного полномочия Амурской области по организации бесплатного питания обучающихся в общеобразовательных организациях детей военнослужащих и сотрудников некоторых федеральных государственных органов</t>
  </si>
  <si>
    <t>04 1 01 88985</t>
  </si>
  <si>
    <t>Основное мероприятие "Региональный проект "Современная школа"</t>
  </si>
  <si>
    <t>04 1 E1 00000</t>
  </si>
  <si>
    <t>Создание новых мест в общеобразовательных организациях</t>
  </si>
  <si>
    <t>04 1 E1 55200</t>
  </si>
  <si>
    <t>Создание новых мест в общеобразовательных организациях (проведение государственной экспертизы)</t>
  </si>
  <si>
    <t>04 1 E1 55201</t>
  </si>
  <si>
    <t>04 1 E1 5520F</t>
  </si>
  <si>
    <t>Модернизация систем общего образования</t>
  </si>
  <si>
    <t>04 1 02 10920</t>
  </si>
  <si>
    <t>Организация и проведение мероприятий по благоустройству территорий общеобразовательных организаций</t>
  </si>
  <si>
    <t>04 1 02 S8570</t>
  </si>
  <si>
    <t>Предоставление мер материального стимулирования гражданам, с которыми управлением образования города Благовещенска заключены соглашения о трудоустройстве в муниципальные общеобразовательные учреждения после окончания обучения в образовательных организациях</t>
  </si>
  <si>
    <t>04 3 02 10632</t>
  </si>
  <si>
    <t>Обеспечение функционирования системы персонифицированного финансирования дополнительного образования детей</t>
  </si>
  <si>
    <t>04 1 01 10591</t>
  </si>
  <si>
    <t>Создание условий для эффективного патриотического воспитания обучающихся, обеспечивающих развитие у каждого подростка, верности Отечеству, готовности приносить пользу обществу и государству путем вовлечения детей во всероссийское военно-патриотическое общественное движение "Юнармия"</t>
  </si>
  <si>
    <t>04 1 01 10592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</si>
  <si>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</si>
  <si>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</si>
  <si>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</si>
  <si>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</si>
  <si>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</si>
  <si>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</si>
  <si>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</si>
  <si>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04 2 02 S7500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</si>
  <si>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</si>
  <si>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04 1 01 87250</t>
  </si>
  <si>
    <t>Ежемесячное денежное вознаграждение за классное руководство педагогическим работникам  государственных и муниципальных общеобразовательных организаций (в части выплаты разницы в районных коэффициентах и финансового обеспечения затрат муниципального образования по организации осуществления государственного полномочия)</t>
  </si>
  <si>
    <t xml:space="preserve"> Организация бесплатного горячего питания обучающихся, получающих начальное общее образование в  муниципальных образовательных организациях ( в части финансового обеспечения материальных средств для осуществления государственного полномочия)</t>
  </si>
  <si>
    <t>04 1 01 88530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</si>
  <si>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</si>
  <si>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</si>
  <si>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</si>
  <si>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04 2 01 11020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</si>
  <si>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</si>
  <si>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04 2 01 70000</t>
  </si>
  <si>
    <t>Финансовое обеспечение государственных полномочий по организации и осуществлению деятельности по опеке и попечительству в отношении несовершеннолетних  лиц</t>
  </si>
  <si>
    <t>04 2 01 87300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</si>
  <si>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</si>
  <si>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04 2 01 87700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</si>
  <si>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</si>
  <si>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</si>
  <si>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</si>
  <si>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</si>
  <si>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</si>
  <si>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</si>
  <si>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</si>
  <si>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</si>
  <si>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</si>
  <si>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</si>
  <si>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 xml:space="preserve">Управление  культуры администрации города Благовещенска </t>
  </si>
  <si>
    <t>008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</si>
  <si>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</si>
  <si>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</si>
  <si>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</si>
  <si>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</si>
  <si>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</si>
  <si>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</si>
  <si>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</si>
  <si>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>05 2 01 10630</t>
  </si>
  <si>
    <t>Основное мероприятие "Региональный проект "Культурная среда"</t>
  </si>
  <si>
    <t>400</t>
  </si>
  <si>
    <t xml:space="preserve">Культура, кинематография 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</si>
  <si>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</si>
  <si>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</si>
  <si>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</si>
  <si>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</si>
  <si>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</si>
  <si>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05 3 А1 00000</t>
  </si>
  <si>
    <t>Создание модельных муниципальных библиотек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</si>
  <si>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</si>
  <si>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</si>
  <si>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</si>
  <si>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</si>
  <si>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</si>
  <si>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</si>
  <si>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05 4 01 10630</t>
  </si>
  <si>
    <t>Поддержка проектов развития территорий Амурской области, основанных на местных инициативах</t>
  </si>
  <si>
    <t>05 4 01 10400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</si>
  <si>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</si>
  <si>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</si>
  <si>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«Обустройство мест массового  культурного досуга и активного отдыха жителей города Благовещенска»</t>
  </si>
  <si>
    <t>05 5 03 00000</t>
  </si>
  <si>
    <t xml:space="preserve">Субсидии юридическим лицам на финансовое обеспечение(возмещение) затрат, связанных с содержанием мест общего пользования в местах массового отдыха  населения </t>
  </si>
  <si>
    <t>05 5 03 60352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</si>
  <si>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</si>
  <si>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</si>
  <si>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</si>
  <si>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</si>
  <si>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и созданию  объектов историко-культурного наследия</t>
  </si>
  <si>
    <t>05 1 01 10070</t>
  </si>
  <si>
    <t>Основное мероприятие "Организация деятельности в сфере культуры"</t>
  </si>
  <si>
    <t>05 5 01 00000</t>
  </si>
  <si>
    <t>05 5 01 00070</t>
  </si>
  <si>
    <t>300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</si>
  <si>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</si>
  <si>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</si>
  <si>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</si>
  <si>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</si>
  <si>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</si>
  <si>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</si>
  <si>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</si>
  <si>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</si>
  <si>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</si>
  <si>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</si>
  <si>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</si>
  <si>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</si>
  <si>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Основное мероприятие "Реализация полномочий в сфере управления и распоряжения имуществом муниципального образования города Благовещенска,  в том числе в жилищной сфере"</t>
  </si>
  <si>
    <t>01 4 02 00000</t>
  </si>
  <si>
    <t>01 4 02 00070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</si>
  <si>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</si>
  <si>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</si>
  <si>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</si>
  <si>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</si>
  <si>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</si>
  <si>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</si>
  <si>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Основное мероприятие "Региональный проект "Обеспечение устойчивого сокращения непригодного для проживания жилищного фонда"</t>
  </si>
  <si>
    <t>01 1 F3 00000</t>
  </si>
  <si>
    <t xml:space="preserve">Обеспечение мероприятий по переселению граждан из аварийного жилищного фонда </t>
  </si>
  <si>
    <t>01 1 F3 67483</t>
  </si>
  <si>
    <t>01 1 F3 67484</t>
  </si>
  <si>
    <t>01 1 F3 6748S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</si>
  <si>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 (за исключением реализации проекта "1000 дворов"), за счет средств областного бюджета</t>
  </si>
  <si>
    <t>01 1 01 80511</t>
  </si>
  <si>
    <t>Содержание и ремонт муниципального жилья</t>
  </si>
  <si>
    <t>01 4 01 60010</t>
  </si>
  <si>
    <t>Подпрограмма "Улучшение жилищных условий отдельных категорий граждан, проживающих на территории города Благовещенска"</t>
  </si>
  <si>
    <t>01 6 00 00000</t>
  </si>
  <si>
    <t>Подпрограмма "Расселение и ликвидация аварийного жилищного фонда на территории города Благовещенска"</t>
  </si>
  <si>
    <t>01 7 00 00000</t>
  </si>
  <si>
    <t>Основное мероприятие "Обеспечение мероприятий по расселению и ликвидации аварийного жилищного фонда"</t>
  </si>
  <si>
    <t>01 7 01 00000</t>
  </si>
  <si>
    <t>Переселение граждан, проживающих в ликвидируемом аварийном жилищном фонде</t>
  </si>
  <si>
    <t>01 7 01 70040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</si>
  <si>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</si>
  <si>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</si>
  <si>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</si>
  <si>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</si>
  <si>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</si>
  <si>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</si>
  <si>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</si>
  <si>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</si>
  <si>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</si>
  <si>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</si>
  <si>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</si>
  <si>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</si>
  <si>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</si>
  <si>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</si>
  <si>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</si>
  <si>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</si>
  <si>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</si>
  <si>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</si>
  <si>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Основное мероприятие "Государственная поддержка в обеспечении жильем отдельных категорий граждан"</t>
  </si>
  <si>
    <t>01 6 01 00000</t>
  </si>
  <si>
    <t>Финансовое обеспечение предоставления гражданам, стоящим на учете, мер социальной поддержки в виде единовременной денежной выплаты для улучшения жилищных условий, приобретения земельного участка для индивидуального жилищного строительства</t>
  </si>
  <si>
    <t>01  6 01 S0700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</si>
  <si>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</si>
  <si>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</si>
  <si>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Финансовое обеспечение государственных полномочий по предоставлению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приобретения жилых помещений, строительство которых планируется к завершению в первый год планового периода)</t>
  </si>
  <si>
    <t>01 5 01 88180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</si>
  <si>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</si>
  <si>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01 R0820</t>
  </si>
  <si>
    <t>800</t>
  </si>
  <si>
    <t xml:space="preserve">Контрольно-счетная палата города Благовещенска </t>
  </si>
  <si>
    <t>018</t>
  </si>
  <si>
    <t>Территориальная избирательная комиссия города Благовещенск</t>
  </si>
  <si>
    <t>021</t>
  </si>
  <si>
    <t>Обеспечение  проведения выборов и референдумов</t>
  </si>
  <si>
    <t>Проведение  выборов   органов местного самоуправления</t>
  </si>
  <si>
    <t>00 0 00 00100</t>
  </si>
  <si>
    <t>Итого расходов</t>
  </si>
  <si>
    <t>Всего</t>
  </si>
  <si>
    <t xml:space="preserve">Приложение № 3
к решению Благовещенской
городской Думы </t>
  </si>
  <si>
    <t>ПРОФИЦИТ БЮДЖЕТА (со знаком "плюс")
ДЕФИЦИТ БЮДЖЕТА (со знаком "минус")</t>
  </si>
  <si>
    <t xml:space="preserve">Приложение № 2
к решению Благовещенской
городской Думы </t>
  </si>
  <si>
    <t xml:space="preserve">Приложение № 1
к решению Благовещенской
городской Думы </t>
  </si>
  <si>
    <t xml:space="preserve">Приложение № 4
к решению Благовещенской
городской Думы </t>
  </si>
  <si>
    <t xml:space="preserve">Исполнено </t>
  </si>
  <si>
    <t xml:space="preserve">План                           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</si>
  <si>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 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объекта). Осуществление строительного контроля</t>
  </si>
  <si>
    <t>Автомобильная дорога по ул. Конная от ул. Пушкина до ул. Набережная, г. Благовещенск, Амурская область (прочие затраты)</t>
  </si>
  <si>
    <t>Обеспечение транспортной безопасности на объектах транспортной инфраструктуры (мост через р. Зея)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</si>
</sst>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5" x14ac:knownFonts="1"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Times New Roman"/>
      <family val="2"/>
      <charset val="204"/>
    </font>
    <font>
      <sz val="10"/>
      <name val="Arial Cyr"/>
      <charset val="204"/>
    </font>
    <font>
      <b/>
      <sz val="10"/>
      <name val="Times New Roman"/>
      <family val="1"/>
      <charset val="204"/>
    </font>
    <font>
      <b/>
      <sz val="10"/>
      <name val="Arial Cyr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name val="Times New Roman"/>
      <family val="1"/>
    </font>
    <font>
      <b/>
      <sz val="8"/>
      <color rgb="FF000000"/>
      <name val="Arial Cyr"/>
    </font>
    <font>
      <sz val="8"/>
      <color rgb="FF000000"/>
      <name val="Arial Cyr"/>
    </font>
    <font>
      <b/>
      <i/>
      <sz val="8"/>
      <color rgb="FF000000"/>
      <name val="Arial CYR"/>
    </font>
    <font>
      <sz val="8"/>
      <color rgb="FF000000"/>
      <name val="Arial"/>
      <family val="2"/>
      <charset val="204"/>
    </font>
    <font>
      <sz val="12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7.5"/>
      <name val="Arial Cyr"/>
      <charset val="204"/>
    </font>
    <font>
      <sz val="7.5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b/>
      <sz val="8"/>
      <name val="Arial"/>
      <family val="2"/>
      <charset val="204"/>
    </font>
    <font>
      <b/>
      <i/>
      <sz val="8"/>
      <name val="Arial"/>
      <family val="2"/>
      <charset val="204"/>
    </font>
    <font>
      <b/>
      <sz val="11"/>
      <name val="Arial"/>
      <family val="2"/>
      <charset val="204"/>
    </font>
    <font>
      <sz val="11"/>
      <name val="Calibri"/>
      <family val="2"/>
    </font>
    <font>
      <b/>
      <sz val="12"/>
      <name val="Arial"/>
      <family val="2"/>
      <charset val="204"/>
    </font>
    <font>
      <sz val="6"/>
      <name val="Arial"/>
      <family val="2"/>
      <charset val="204"/>
    </font>
    <font>
      <b/>
      <sz val="10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11"/>
      <name val="Arial"/>
      <family val="2"/>
      <charset val="204"/>
    </font>
    <font>
      <sz val="11"/>
      <name val="Times New Roman"/>
      <family val="1"/>
    </font>
    <font>
      <b/>
      <sz val="12.5"/>
      <name val="Times New Roman"/>
      <family val="1"/>
      <charset val="204"/>
    </font>
    <font>
      <sz val="8"/>
      <color rgb="FF000000"/>
      <name val="Arial"/>
      <family val="2"/>
      <charset val="204"/>
    </font>
    <font>
      <sz val="10"/>
      <name val="Arial"/>
      <family val="2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2"/>
      <name val="Arial Cyr"/>
      <charset val="204"/>
    </font>
    <font>
      <b/>
      <sz val="9"/>
      <name val="Times New Roman"/>
      <family val="1"/>
      <charset val="204"/>
    </font>
    <font>
      <b/>
      <sz val="7.5"/>
      <name val="Arial"/>
      <family val="2"/>
      <charset val="204"/>
    </font>
    <font>
      <sz val="7.5"/>
      <name val="Arial"/>
      <family val="2"/>
      <charset val="204"/>
    </font>
    <font>
      <b/>
      <sz val="8"/>
      <name val="Times New Roman"/>
      <family val="1"/>
      <charset val="204"/>
    </font>
    <font>
      <sz val="14"/>
      <name val="Times New Roman Cyr"/>
      <charset val="204"/>
    </font>
    <font>
      <sz val="11"/>
      <color theme="1"/>
      <name val="Times New Roman"/>
      <family val="1"/>
      <charset val="204"/>
    </font>
    <font>
      <i/>
      <sz val="1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hair">
        <color rgb="FF000000"/>
      </top>
      <bottom/>
      <diagonal/>
    </border>
    <border>
      <left/>
      <right style="thin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/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92">
    <xf numFmtId="0" fontId="0" fillId="0" borderId="0"/>
    <xf numFmtId="0" fontId="8" fillId="0" borderId="0"/>
    <xf numFmtId="49" fontId="19" fillId="0" borderId="2">
      <alignment horizontal="left" vertical="center" wrapText="1"/>
    </xf>
    <xf numFmtId="4" fontId="20" fillId="0" borderId="3">
      <alignment horizontal="right" vertical="center" shrinkToFit="1"/>
    </xf>
    <xf numFmtId="49" fontId="21" fillId="0" borderId="2">
      <alignment horizontal="left" vertical="center" wrapText="1"/>
    </xf>
    <xf numFmtId="4" fontId="20" fillId="0" borderId="4">
      <alignment horizontal="right" vertical="center" shrinkToFit="1"/>
    </xf>
    <xf numFmtId="0" fontId="20" fillId="0" borderId="5">
      <alignment horizontal="left" vertical="center" wrapText="1"/>
    </xf>
    <xf numFmtId="0" fontId="20" fillId="0" borderId="6">
      <alignment horizontal="left" vertical="center" wrapText="1"/>
    </xf>
    <xf numFmtId="0" fontId="20" fillId="0" borderId="2">
      <alignment horizontal="left" vertical="center" wrapText="1"/>
    </xf>
    <xf numFmtId="49" fontId="20" fillId="0" borderId="2">
      <alignment horizontal="left" vertical="center" wrapText="1" indent="3"/>
    </xf>
    <xf numFmtId="49" fontId="20" fillId="0" borderId="2">
      <alignment horizontal="left" vertical="center" wrapText="1" indent="2"/>
    </xf>
    <xf numFmtId="4" fontId="22" fillId="0" borderId="4">
      <alignment horizontal="right"/>
    </xf>
    <xf numFmtId="4" fontId="22" fillId="0" borderId="4">
      <alignment horizontal="right"/>
    </xf>
    <xf numFmtId="4" fontId="20" fillId="0" borderId="7">
      <alignment horizontal="right" vertical="center" shrinkToFit="1"/>
    </xf>
    <xf numFmtId="0" fontId="24" fillId="0" borderId="0"/>
    <xf numFmtId="0" fontId="7" fillId="0" borderId="0"/>
    <xf numFmtId="0" fontId="8" fillId="0" borderId="0"/>
    <xf numFmtId="0" fontId="24" fillId="0" borderId="0"/>
    <xf numFmtId="0" fontId="23" fillId="0" borderId="0"/>
    <xf numFmtId="0" fontId="28" fillId="0" borderId="0">
      <alignment horizontal="left"/>
    </xf>
    <xf numFmtId="0" fontId="28" fillId="0" borderId="0">
      <alignment horizontal="left"/>
    </xf>
    <xf numFmtId="0" fontId="29" fillId="0" borderId="0"/>
    <xf numFmtId="0" fontId="29" fillId="0" borderId="0"/>
    <xf numFmtId="0" fontId="28" fillId="0" borderId="0">
      <alignment horizontal="left"/>
    </xf>
    <xf numFmtId="49" fontId="30" fillId="0" borderId="9"/>
    <xf numFmtId="4" fontId="30" fillId="0" borderId="4">
      <alignment horizontal="right"/>
    </xf>
    <xf numFmtId="4" fontId="30" fillId="0" borderId="4">
      <alignment horizontal="right"/>
    </xf>
    <xf numFmtId="4" fontId="30" fillId="0" borderId="10">
      <alignment horizontal="right"/>
    </xf>
    <xf numFmtId="49" fontId="30" fillId="0" borderId="0">
      <alignment horizontal="right"/>
    </xf>
    <xf numFmtId="0" fontId="30" fillId="0" borderId="9"/>
    <xf numFmtId="49" fontId="30" fillId="0" borderId="11">
      <alignment horizontal="center"/>
    </xf>
    <xf numFmtId="0" fontId="31" fillId="0" borderId="9"/>
    <xf numFmtId="0" fontId="30" fillId="0" borderId="12">
      <alignment horizontal="left" wrapText="1"/>
    </xf>
    <xf numFmtId="0" fontId="30" fillId="0" borderId="13">
      <alignment horizontal="left" wrapText="1" indent="1"/>
    </xf>
    <xf numFmtId="0" fontId="30" fillId="0" borderId="12">
      <alignment horizontal="left" wrapText="1" indent="2"/>
    </xf>
    <xf numFmtId="0" fontId="30" fillId="0" borderId="14">
      <alignment horizontal="left" wrapText="1" indent="2"/>
    </xf>
    <xf numFmtId="0" fontId="30" fillId="0" borderId="0">
      <alignment horizontal="center" wrapText="1"/>
    </xf>
    <xf numFmtId="49" fontId="30" fillId="0" borderId="9">
      <alignment horizontal="left"/>
    </xf>
    <xf numFmtId="49" fontId="30" fillId="0" borderId="15">
      <alignment horizontal="center" wrapText="1"/>
    </xf>
    <xf numFmtId="49" fontId="30" fillId="0" borderId="15">
      <alignment horizontal="left" wrapText="1"/>
    </xf>
    <xf numFmtId="49" fontId="30" fillId="0" borderId="15">
      <alignment horizontal="center" shrinkToFit="1"/>
    </xf>
    <xf numFmtId="49" fontId="30" fillId="0" borderId="9">
      <alignment horizontal="center"/>
    </xf>
    <xf numFmtId="0" fontId="30" fillId="0" borderId="16">
      <alignment horizontal="center"/>
    </xf>
    <xf numFmtId="0" fontId="30" fillId="0" borderId="0">
      <alignment horizontal="center"/>
    </xf>
    <xf numFmtId="49" fontId="30" fillId="0" borderId="9"/>
    <xf numFmtId="49" fontId="30" fillId="0" borderId="4">
      <alignment horizontal="center" shrinkToFit="1"/>
    </xf>
    <xf numFmtId="0" fontId="30" fillId="0" borderId="9">
      <alignment horizontal="center"/>
    </xf>
    <xf numFmtId="49" fontId="30" fillId="0" borderId="16">
      <alignment horizontal="center"/>
    </xf>
    <xf numFmtId="49" fontId="30" fillId="0" borderId="0">
      <alignment horizontal="left"/>
    </xf>
    <xf numFmtId="49" fontId="30" fillId="0" borderId="17">
      <alignment horizontal="center"/>
    </xf>
    <xf numFmtId="0" fontId="31" fillId="0" borderId="18">
      <alignment horizontal="center" vertical="center" textRotation="90" wrapText="1"/>
    </xf>
    <xf numFmtId="0" fontId="31" fillId="0" borderId="16">
      <alignment horizontal="center" vertical="center" textRotation="90" wrapText="1"/>
    </xf>
    <xf numFmtId="0" fontId="30" fillId="0" borderId="0">
      <alignment vertical="center"/>
    </xf>
    <xf numFmtId="0" fontId="31" fillId="0" borderId="18">
      <alignment horizontal="center" vertical="center" textRotation="90"/>
    </xf>
    <xf numFmtId="49" fontId="30" fillId="0" borderId="3">
      <alignment horizontal="center" vertical="center" wrapText="1"/>
    </xf>
    <xf numFmtId="0" fontId="31" fillId="0" borderId="19"/>
    <xf numFmtId="49" fontId="32" fillId="0" borderId="20">
      <alignment horizontal="left" vertical="center" wrapText="1"/>
    </xf>
    <xf numFmtId="49" fontId="30" fillId="0" borderId="21">
      <alignment horizontal="left" vertical="center" wrapText="1" indent="2"/>
    </xf>
    <xf numFmtId="49" fontId="30" fillId="0" borderId="14">
      <alignment horizontal="left" vertical="center" wrapText="1" indent="3"/>
    </xf>
    <xf numFmtId="49" fontId="30" fillId="0" borderId="20">
      <alignment horizontal="left" vertical="center" wrapText="1" indent="3"/>
    </xf>
    <xf numFmtId="49" fontId="30" fillId="0" borderId="22">
      <alignment horizontal="left" vertical="center" wrapText="1" indent="3"/>
    </xf>
    <xf numFmtId="0" fontId="32" fillId="0" borderId="19">
      <alignment horizontal="left" vertical="center" wrapText="1"/>
    </xf>
    <xf numFmtId="49" fontId="30" fillId="0" borderId="16">
      <alignment horizontal="left" vertical="center" wrapText="1" indent="3"/>
    </xf>
    <xf numFmtId="49" fontId="30" fillId="0" borderId="0">
      <alignment horizontal="left" vertical="center" wrapText="1" indent="3"/>
    </xf>
    <xf numFmtId="49" fontId="30" fillId="0" borderId="9">
      <alignment horizontal="left" vertical="center" wrapText="1" indent="3"/>
    </xf>
    <xf numFmtId="49" fontId="32" fillId="0" borderId="19">
      <alignment horizontal="left" vertical="center" wrapText="1"/>
    </xf>
    <xf numFmtId="49" fontId="30" fillId="0" borderId="23">
      <alignment horizontal="center" vertical="center" wrapText="1"/>
    </xf>
    <xf numFmtId="49" fontId="31" fillId="0" borderId="24">
      <alignment horizontal="center"/>
    </xf>
    <xf numFmtId="49" fontId="31" fillId="0" borderId="25">
      <alignment horizontal="center" vertical="center" wrapText="1"/>
    </xf>
    <xf numFmtId="49" fontId="30" fillId="0" borderId="26">
      <alignment horizontal="center" vertical="center" wrapText="1"/>
    </xf>
    <xf numFmtId="49" fontId="30" fillId="0" borderId="15">
      <alignment horizontal="center" vertical="center" wrapText="1"/>
    </xf>
    <xf numFmtId="49" fontId="30" fillId="0" borderId="25">
      <alignment horizontal="center" vertical="center" wrapText="1"/>
    </xf>
    <xf numFmtId="49" fontId="30" fillId="0" borderId="27">
      <alignment horizontal="center" vertical="center" wrapText="1"/>
    </xf>
    <xf numFmtId="49" fontId="30" fillId="0" borderId="28">
      <alignment horizontal="center" vertical="center" wrapText="1"/>
    </xf>
    <xf numFmtId="49" fontId="30" fillId="0" borderId="0">
      <alignment horizontal="center" vertical="center" wrapText="1"/>
    </xf>
    <xf numFmtId="49" fontId="30" fillId="0" borderId="9">
      <alignment horizontal="center" vertical="center" wrapText="1"/>
    </xf>
    <xf numFmtId="49" fontId="31" fillId="0" borderId="24">
      <alignment horizontal="center" vertical="center" wrapText="1"/>
    </xf>
    <xf numFmtId="0" fontId="30" fillId="0" borderId="3">
      <alignment horizontal="center" vertical="top"/>
    </xf>
    <xf numFmtId="49" fontId="30" fillId="0" borderId="3">
      <alignment horizontal="center" vertical="top" wrapText="1"/>
    </xf>
    <xf numFmtId="4" fontId="30" fillId="0" borderId="29">
      <alignment horizontal="right"/>
    </xf>
    <xf numFmtId="0" fontId="30" fillId="0" borderId="7"/>
    <xf numFmtId="4" fontId="30" fillId="0" borderId="23">
      <alignment horizontal="right"/>
    </xf>
    <xf numFmtId="4" fontId="30" fillId="0" borderId="28">
      <alignment horizontal="right" shrinkToFit="1"/>
    </xf>
    <xf numFmtId="4" fontId="30" fillId="0" borderId="0">
      <alignment horizontal="right" shrinkToFit="1"/>
    </xf>
    <xf numFmtId="0" fontId="31" fillId="0" borderId="3">
      <alignment horizontal="center" vertical="top"/>
    </xf>
    <xf numFmtId="0" fontId="30" fillId="0" borderId="3">
      <alignment horizontal="center" vertical="top" wrapText="1"/>
    </xf>
    <xf numFmtId="0" fontId="30" fillId="0" borderId="3">
      <alignment horizontal="center" vertical="top"/>
    </xf>
    <xf numFmtId="4" fontId="30" fillId="0" borderId="30">
      <alignment horizontal="right"/>
    </xf>
    <xf numFmtId="0" fontId="30" fillId="0" borderId="31"/>
    <xf numFmtId="4" fontId="30" fillId="0" borderId="32">
      <alignment horizontal="right"/>
    </xf>
    <xf numFmtId="0" fontId="30" fillId="0" borderId="9">
      <alignment horizontal="right"/>
    </xf>
    <xf numFmtId="0" fontId="31" fillId="0" borderId="3">
      <alignment horizontal="center" vertical="top"/>
    </xf>
    <xf numFmtId="0" fontId="29" fillId="3" borderId="0"/>
    <xf numFmtId="0" fontId="31" fillId="0" borderId="0"/>
    <xf numFmtId="0" fontId="33" fillId="0" borderId="0"/>
    <xf numFmtId="0" fontId="30" fillId="0" borderId="0">
      <alignment horizontal="left"/>
    </xf>
    <xf numFmtId="0" fontId="30" fillId="0" borderId="0"/>
    <xf numFmtId="0" fontId="34" fillId="0" borderId="0"/>
    <xf numFmtId="0" fontId="29" fillId="3" borderId="9"/>
    <xf numFmtId="0" fontId="30" fillId="0" borderId="18">
      <alignment horizontal="center" vertical="top" wrapText="1"/>
    </xf>
    <xf numFmtId="0" fontId="30" fillId="0" borderId="18">
      <alignment horizontal="center" vertical="center"/>
    </xf>
    <xf numFmtId="0" fontId="29" fillId="3" borderId="33"/>
    <xf numFmtId="0" fontId="30" fillId="0" borderId="34">
      <alignment horizontal="left" wrapText="1"/>
    </xf>
    <xf numFmtId="0" fontId="30" fillId="0" borderId="12">
      <alignment horizontal="left" wrapText="1" indent="1"/>
    </xf>
    <xf numFmtId="0" fontId="30" fillId="0" borderId="19">
      <alignment horizontal="left" wrapText="1" indent="2"/>
    </xf>
    <xf numFmtId="0" fontId="29" fillId="3" borderId="35"/>
    <xf numFmtId="0" fontId="35" fillId="0" borderId="0">
      <alignment horizontal="center" wrapText="1"/>
    </xf>
    <xf numFmtId="0" fontId="36" fillId="0" borderId="0">
      <alignment horizontal="center" vertical="top"/>
    </xf>
    <xf numFmtId="0" fontId="30" fillId="0" borderId="9">
      <alignment wrapText="1"/>
    </xf>
    <xf numFmtId="0" fontId="30" fillId="0" borderId="33">
      <alignment wrapText="1"/>
    </xf>
    <xf numFmtId="0" fontId="30" fillId="0" borderId="16">
      <alignment horizontal="left"/>
    </xf>
    <xf numFmtId="0" fontId="30" fillId="0" borderId="3">
      <alignment horizontal="center" vertical="top" wrapText="1"/>
    </xf>
    <xf numFmtId="0" fontId="30" fillId="0" borderId="23">
      <alignment horizontal="center" vertical="center"/>
    </xf>
    <xf numFmtId="0" fontId="29" fillId="3" borderId="36"/>
    <xf numFmtId="49" fontId="30" fillId="0" borderId="24">
      <alignment horizontal="center" wrapText="1"/>
    </xf>
    <xf numFmtId="49" fontId="30" fillId="0" borderId="26">
      <alignment horizontal="center" wrapText="1"/>
    </xf>
    <xf numFmtId="49" fontId="30" fillId="0" borderId="25">
      <alignment horizontal="center"/>
    </xf>
    <xf numFmtId="0" fontId="29" fillId="3" borderId="16"/>
    <xf numFmtId="0" fontId="29" fillId="3" borderId="37"/>
    <xf numFmtId="0" fontId="30" fillId="0" borderId="28"/>
    <xf numFmtId="0" fontId="30" fillId="0" borderId="0">
      <alignment horizontal="center"/>
    </xf>
    <xf numFmtId="49" fontId="30" fillId="0" borderId="16"/>
    <xf numFmtId="49" fontId="30" fillId="0" borderId="0"/>
    <xf numFmtId="0" fontId="30" fillId="0" borderId="3">
      <alignment horizontal="center" vertical="center"/>
    </xf>
    <xf numFmtId="0" fontId="29" fillId="3" borderId="38"/>
    <xf numFmtId="49" fontId="30" fillId="0" borderId="29">
      <alignment horizontal="center"/>
    </xf>
    <xf numFmtId="49" fontId="30" fillId="0" borderId="7">
      <alignment horizontal="center"/>
    </xf>
    <xf numFmtId="49" fontId="30" fillId="0" borderId="3">
      <alignment horizontal="center"/>
    </xf>
    <xf numFmtId="49" fontId="30" fillId="0" borderId="3">
      <alignment horizontal="center" vertical="top" wrapText="1"/>
    </xf>
    <xf numFmtId="49" fontId="30" fillId="0" borderId="3">
      <alignment horizontal="center" vertical="top" wrapText="1"/>
    </xf>
    <xf numFmtId="0" fontId="29" fillId="3" borderId="39"/>
    <xf numFmtId="4" fontId="30" fillId="0" borderId="3">
      <alignment horizontal="right"/>
    </xf>
    <xf numFmtId="0" fontId="30" fillId="4" borderId="28"/>
    <xf numFmtId="49" fontId="30" fillId="0" borderId="40">
      <alignment horizontal="center" vertical="top"/>
    </xf>
    <xf numFmtId="49" fontId="29" fillId="0" borderId="0"/>
    <xf numFmtId="0" fontId="30" fillId="0" borderId="0">
      <alignment horizontal="right"/>
    </xf>
    <xf numFmtId="49" fontId="30" fillId="0" borderId="0">
      <alignment horizontal="right"/>
    </xf>
    <xf numFmtId="0" fontId="37" fillId="0" borderId="0"/>
    <xf numFmtId="0" fontId="37" fillId="0" borderId="41"/>
    <xf numFmtId="49" fontId="38" fillId="0" borderId="42">
      <alignment horizontal="right"/>
    </xf>
    <xf numFmtId="0" fontId="30" fillId="0" borderId="42">
      <alignment horizontal="right"/>
    </xf>
    <xf numFmtId="0" fontId="37" fillId="0" borderId="9"/>
    <xf numFmtId="0" fontId="30" fillId="0" borderId="23">
      <alignment horizontal="center"/>
    </xf>
    <xf numFmtId="49" fontId="29" fillId="0" borderId="43">
      <alignment horizontal="center"/>
    </xf>
    <xf numFmtId="14" fontId="30" fillId="0" borderId="44">
      <alignment horizontal="center"/>
    </xf>
    <xf numFmtId="0" fontId="30" fillId="0" borderId="45">
      <alignment horizontal="center"/>
    </xf>
    <xf numFmtId="49" fontId="30" fillId="0" borderId="46">
      <alignment horizontal="center"/>
    </xf>
    <xf numFmtId="49" fontId="30" fillId="0" borderId="44">
      <alignment horizontal="center"/>
    </xf>
    <xf numFmtId="0" fontId="30" fillId="0" borderId="44">
      <alignment horizontal="center"/>
    </xf>
    <xf numFmtId="49" fontId="30" fillId="0" borderId="47">
      <alignment horizontal="center"/>
    </xf>
    <xf numFmtId="0" fontId="34" fillId="0" borderId="28"/>
    <xf numFmtId="49" fontId="30" fillId="0" borderId="40">
      <alignment horizontal="center" vertical="top" wrapText="1"/>
    </xf>
    <xf numFmtId="0" fontId="30" fillId="0" borderId="48">
      <alignment horizontal="center" vertical="center"/>
    </xf>
    <xf numFmtId="4" fontId="30" fillId="0" borderId="11">
      <alignment horizontal="right"/>
    </xf>
    <xf numFmtId="49" fontId="30" fillId="0" borderId="31">
      <alignment horizontal="center"/>
    </xf>
    <xf numFmtId="0" fontId="30" fillId="0" borderId="0">
      <alignment horizontal="left" wrapText="1"/>
    </xf>
    <xf numFmtId="0" fontId="30" fillId="0" borderId="9">
      <alignment horizontal="left"/>
    </xf>
    <xf numFmtId="0" fontId="30" fillId="0" borderId="13">
      <alignment horizontal="left" wrapText="1"/>
    </xf>
    <xf numFmtId="0" fontId="30" fillId="0" borderId="33"/>
    <xf numFmtId="0" fontId="31" fillId="0" borderId="49">
      <alignment horizontal="left" wrapText="1"/>
    </xf>
    <xf numFmtId="0" fontId="30" fillId="0" borderId="17">
      <alignment horizontal="left" wrapText="1" indent="2"/>
    </xf>
    <xf numFmtId="49" fontId="30" fillId="0" borderId="0">
      <alignment horizontal="center" wrapText="1"/>
    </xf>
    <xf numFmtId="49" fontId="30" fillId="0" borderId="25">
      <alignment horizontal="center" wrapText="1"/>
    </xf>
    <xf numFmtId="0" fontId="30" fillId="0" borderId="36"/>
    <xf numFmtId="0" fontId="30" fillId="0" borderId="50">
      <alignment horizontal="center" wrapText="1"/>
    </xf>
    <xf numFmtId="0" fontId="29" fillId="3" borderId="28"/>
    <xf numFmtId="49" fontId="30" fillId="0" borderId="15">
      <alignment horizontal="center"/>
    </xf>
    <xf numFmtId="49" fontId="30" fillId="0" borderId="0">
      <alignment horizontal="center"/>
    </xf>
    <xf numFmtId="49" fontId="30" fillId="0" borderId="4">
      <alignment horizontal="center" wrapText="1"/>
    </xf>
    <xf numFmtId="49" fontId="30" fillId="0" borderId="10">
      <alignment horizontal="center" wrapText="1"/>
    </xf>
    <xf numFmtId="49" fontId="30" fillId="0" borderId="4">
      <alignment horizontal="center"/>
    </xf>
    <xf numFmtId="0" fontId="8" fillId="0" borderId="0"/>
    <xf numFmtId="0" fontId="29" fillId="0" borderId="0"/>
    <xf numFmtId="0" fontId="23" fillId="0" borderId="0"/>
    <xf numFmtId="0" fontId="29" fillId="0" borderId="0"/>
    <xf numFmtId="0" fontId="39" fillId="0" borderId="0"/>
    <xf numFmtId="0" fontId="6" fillId="0" borderId="0"/>
    <xf numFmtId="4" fontId="43" fillId="0" borderId="4">
      <alignment horizontal="right"/>
    </xf>
    <xf numFmtId="0" fontId="44" fillId="0" borderId="0"/>
    <xf numFmtId="0" fontId="5" fillId="0" borderId="0"/>
    <xf numFmtId="0" fontId="5" fillId="0" borderId="0"/>
    <xf numFmtId="0" fontId="23" fillId="0" borderId="0"/>
    <xf numFmtId="0" fontId="4" fillId="0" borderId="0"/>
    <xf numFmtId="0" fontId="4" fillId="0" borderId="0"/>
    <xf numFmtId="0" fontId="3" fillId="0" borderId="0"/>
    <xf numFmtId="0" fontId="29" fillId="0" borderId="0"/>
    <xf numFmtId="0" fontId="29" fillId="0" borderId="0"/>
    <xf numFmtId="0" fontId="2" fillId="0" borderId="0"/>
    <xf numFmtId="0" fontId="2" fillId="0" borderId="0"/>
    <xf numFmtId="0" fontId="52" fillId="0" borderId="0"/>
    <xf numFmtId="0" fontId="1" fillId="0" borderId="0"/>
    <xf numFmtId="0" fontId="1" fillId="0" borderId="0"/>
  </cellStyleXfs>
  <cellXfs count="205">
    <xf numFmtId="0" fontId="0" fillId="0" borderId="0" xfId="0"/>
    <xf numFmtId="0" fontId="11" fillId="0" borderId="0" xfId="1" applyFont="1" applyFill="1" applyAlignment="1"/>
    <xf numFmtId="0" fontId="13" fillId="0" borderId="1" xfId="1" applyFont="1" applyFill="1" applyBorder="1" applyAlignment="1">
      <alignment horizontal="center" vertical="center" wrapText="1"/>
    </xf>
    <xf numFmtId="0" fontId="12" fillId="0" borderId="0" xfId="1" applyFont="1" applyFill="1"/>
    <xf numFmtId="49" fontId="14" fillId="0" borderId="1" xfId="1" applyNumberFormat="1" applyFont="1" applyFill="1" applyBorder="1" applyAlignment="1">
      <alignment horizontal="center" vertical="top" wrapText="1"/>
    </xf>
    <xf numFmtId="0" fontId="14" fillId="0" borderId="1" xfId="1" applyFont="1" applyFill="1" applyBorder="1" applyAlignment="1">
      <alignment vertical="top" wrapText="1"/>
    </xf>
    <xf numFmtId="164" fontId="15" fillId="0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/>
    <xf numFmtId="0" fontId="11" fillId="0" borderId="1" xfId="1" applyFont="1" applyFill="1" applyBorder="1" applyAlignment="1">
      <alignment vertical="top" wrapText="1"/>
    </xf>
    <xf numFmtId="164" fontId="14" fillId="0" borderId="1" xfId="1" applyNumberFormat="1" applyFont="1" applyFill="1" applyBorder="1" applyAlignment="1">
      <alignment horizontal="center" vertical="center" wrapText="1"/>
    </xf>
    <xf numFmtId="49" fontId="17" fillId="0" borderId="1" xfId="1" applyNumberFormat="1" applyFont="1" applyFill="1" applyBorder="1" applyAlignment="1">
      <alignment horizontal="center" vertical="top" wrapText="1"/>
    </xf>
    <xf numFmtId="0" fontId="17" fillId="0" borderId="1" xfId="1" applyFont="1" applyFill="1" applyBorder="1" applyAlignment="1">
      <alignment vertical="top" wrapText="1"/>
    </xf>
    <xf numFmtId="0" fontId="17" fillId="0" borderId="0" xfId="1" applyFont="1" applyFill="1"/>
    <xf numFmtId="49" fontId="14" fillId="0" borderId="1" xfId="1" applyNumberFormat="1" applyFont="1" applyFill="1" applyBorder="1" applyAlignment="1">
      <alignment horizontal="left" vertical="top" wrapText="1"/>
    </xf>
    <xf numFmtId="49" fontId="14" fillId="0" borderId="1" xfId="1" applyNumberFormat="1" applyFont="1" applyFill="1" applyBorder="1" applyAlignment="1">
      <alignment horizontal="center" vertical="center" wrapText="1"/>
    </xf>
    <xf numFmtId="49" fontId="18" fillId="0" borderId="1" xfId="1" applyNumberFormat="1" applyFont="1" applyFill="1" applyBorder="1" applyAlignment="1">
      <alignment horizontal="left" vertical="top" wrapText="1"/>
    </xf>
    <xf numFmtId="0" fontId="11" fillId="0" borderId="0" xfId="1" applyFont="1" applyFill="1" applyAlignment="1">
      <alignment vertical="center"/>
    </xf>
    <xf numFmtId="0" fontId="8" fillId="0" borderId="0" xfId="1" applyFill="1"/>
    <xf numFmtId="0" fontId="8" fillId="0" borderId="0" xfId="1" applyFill="1" applyAlignment="1">
      <alignment vertical="top"/>
    </xf>
    <xf numFmtId="0" fontId="26" fillId="0" borderId="0" xfId="1" applyFont="1"/>
    <xf numFmtId="0" fontId="26" fillId="0" borderId="0" xfId="1" applyFont="1" applyFill="1"/>
    <xf numFmtId="0" fontId="12" fillId="0" borderId="0" xfId="1" applyFont="1" applyFill="1" applyAlignment="1">
      <alignment horizontal="right"/>
    </xf>
    <xf numFmtId="49" fontId="27" fillId="0" borderId="1" xfId="1" applyNumberFormat="1" applyFont="1" applyFill="1" applyBorder="1" applyAlignment="1">
      <alignment horizontal="center" vertical="center" wrapText="1"/>
    </xf>
    <xf numFmtId="0" fontId="12" fillId="0" borderId="1" xfId="1" applyFont="1" applyBorder="1" applyAlignment="1">
      <alignment horizontal="center" vertical="center" wrapText="1"/>
    </xf>
    <xf numFmtId="3" fontId="27" fillId="2" borderId="1" xfId="1" applyNumberFormat="1" applyFont="1" applyFill="1" applyBorder="1" applyAlignment="1">
      <alignment horizontal="center" vertical="center" wrapText="1"/>
    </xf>
    <xf numFmtId="0" fontId="11" fillId="0" borderId="0" xfId="1" applyFont="1" applyFill="1" applyBorder="1"/>
    <xf numFmtId="0" fontId="13" fillId="0" borderId="0" xfId="1" applyFont="1" applyFill="1" applyAlignment="1">
      <alignment vertical="top"/>
    </xf>
    <xf numFmtId="0" fontId="13" fillId="0" borderId="0" xfId="1" applyFont="1" applyAlignment="1">
      <alignment vertical="top"/>
    </xf>
    <xf numFmtId="0" fontId="9" fillId="0" borderId="0" xfId="1" applyFont="1" applyAlignment="1">
      <alignment vertical="top"/>
    </xf>
    <xf numFmtId="0" fontId="41" fillId="0" borderId="1" xfId="1" applyFont="1" applyFill="1" applyBorder="1" applyAlignment="1">
      <alignment vertical="top" wrapText="1"/>
    </xf>
    <xf numFmtId="0" fontId="9" fillId="0" borderId="51" xfId="1" applyFont="1" applyFill="1" applyBorder="1" applyAlignment="1">
      <alignment vertical="center" wrapText="1"/>
    </xf>
    <xf numFmtId="0" fontId="10" fillId="0" borderId="51" xfId="1" applyFont="1" applyFill="1" applyBorder="1" applyAlignment="1">
      <alignment vertical="center"/>
    </xf>
    <xf numFmtId="49" fontId="12" fillId="0" borderId="1" xfId="1" applyNumberFormat="1" applyFont="1" applyFill="1" applyBorder="1" applyAlignment="1">
      <alignment horizontal="center" vertical="center" wrapText="1"/>
    </xf>
    <xf numFmtId="49" fontId="11" fillId="0" borderId="1" xfId="1" applyNumberFormat="1" applyFont="1" applyFill="1" applyBorder="1" applyAlignment="1">
      <alignment horizontal="center" vertical="top" wrapText="1"/>
    </xf>
    <xf numFmtId="164" fontId="11" fillId="0" borderId="1" xfId="1" applyNumberFormat="1" applyFont="1" applyFill="1" applyBorder="1" applyAlignment="1">
      <alignment horizontal="center" vertical="center"/>
    </xf>
    <xf numFmtId="0" fontId="42" fillId="0" borderId="1" xfId="1" applyFont="1" applyFill="1" applyBorder="1" applyAlignment="1">
      <alignment vertical="top" wrapText="1"/>
    </xf>
    <xf numFmtId="164" fontId="11" fillId="0" borderId="0" xfId="1" applyNumberFormat="1" applyFont="1" applyFill="1"/>
    <xf numFmtId="49" fontId="11" fillId="0" borderId="0" xfId="16" applyNumberFormat="1" applyFont="1" applyFill="1" applyAlignment="1">
      <alignment horizontal="center"/>
    </xf>
    <xf numFmtId="49" fontId="16" fillId="0" borderId="0" xfId="16" applyNumberFormat="1" applyFont="1" applyFill="1" applyBorder="1" applyAlignment="1">
      <alignment horizontal="center"/>
    </xf>
    <xf numFmtId="49" fontId="11" fillId="0" borderId="0" xfId="16" applyNumberFormat="1" applyFont="1" applyFill="1" applyBorder="1" applyAlignment="1">
      <alignment horizontal="center"/>
    </xf>
    <xf numFmtId="0" fontId="11" fillId="0" borderId="0" xfId="16" applyFont="1" applyFill="1" applyBorder="1" applyAlignment="1">
      <alignment wrapText="1"/>
    </xf>
    <xf numFmtId="1" fontId="11" fillId="0" borderId="0" xfId="18" applyNumberFormat="1" applyFont="1" applyFill="1" applyBorder="1" applyAlignment="1">
      <alignment wrapText="1"/>
    </xf>
    <xf numFmtId="49" fontId="11" fillId="0" borderId="0" xfId="18" applyNumberFormat="1" applyFont="1" applyFill="1" applyBorder="1" applyAlignment="1">
      <alignment horizontal="center"/>
    </xf>
    <xf numFmtId="49" fontId="16" fillId="0" borderId="0" xfId="18" applyNumberFormat="1" applyFont="1" applyFill="1" applyBorder="1" applyAlignment="1">
      <alignment horizontal="center"/>
    </xf>
    <xf numFmtId="49" fontId="16" fillId="0" borderId="0" xfId="16" applyNumberFormat="1" applyFont="1" applyFill="1" applyAlignment="1">
      <alignment horizontal="center"/>
    </xf>
    <xf numFmtId="164" fontId="8" fillId="0" borderId="0" xfId="1" applyNumberFormat="1" applyFill="1"/>
    <xf numFmtId="0" fontId="12" fillId="0" borderId="1" xfId="1" applyFont="1" applyFill="1" applyBorder="1" applyAlignment="1">
      <alignment horizontal="center" vertical="center" wrapText="1"/>
    </xf>
    <xf numFmtId="0" fontId="13" fillId="0" borderId="51" xfId="1" applyFont="1" applyFill="1" applyBorder="1" applyAlignment="1">
      <alignment horizontal="right" vertical="center"/>
    </xf>
    <xf numFmtId="164" fontId="9" fillId="0" borderId="0" xfId="181" applyNumberFormat="1" applyFont="1" applyFill="1" applyAlignment="1"/>
    <xf numFmtId="164" fontId="45" fillId="0" borderId="0" xfId="184" applyNumberFormat="1" applyFont="1" applyFill="1"/>
    <xf numFmtId="164" fontId="46" fillId="0" borderId="0" xfId="184" applyNumberFormat="1" applyFont="1" applyFill="1"/>
    <xf numFmtId="164" fontId="14" fillId="0" borderId="0" xfId="184" applyNumberFormat="1" applyFont="1" applyFill="1"/>
    <xf numFmtId="164" fontId="37" fillId="0" borderId="0" xfId="185" applyNumberFormat="1" applyFont="1"/>
    <xf numFmtId="164" fontId="11" fillId="0" borderId="0" xfId="185" applyNumberFormat="1" applyFont="1" applyAlignment="1">
      <alignment wrapText="1"/>
    </xf>
    <xf numFmtId="164" fontId="47" fillId="0" borderId="0" xfId="1" applyNumberFormat="1" applyFont="1" applyAlignment="1">
      <alignment vertical="center"/>
    </xf>
    <xf numFmtId="164" fontId="37" fillId="5" borderId="0" xfId="185" applyNumberFormat="1" applyFont="1" applyFill="1"/>
    <xf numFmtId="164" fontId="13" fillId="0" borderId="0" xfId="185" applyNumberFormat="1" applyFont="1" applyAlignment="1">
      <alignment horizontal="center" vertical="center"/>
    </xf>
    <xf numFmtId="164" fontId="40" fillId="0" borderId="1" xfId="185" applyNumberFormat="1" applyFont="1" applyBorder="1" applyAlignment="1">
      <alignment wrapText="1"/>
    </xf>
    <xf numFmtId="164" fontId="40" fillId="0" borderId="0" xfId="185" applyNumberFormat="1" applyFont="1" applyAlignment="1">
      <alignment wrapText="1"/>
    </xf>
    <xf numFmtId="0" fontId="8" fillId="0" borderId="0" xfId="1" applyFont="1" applyAlignment="1">
      <alignment vertical="justify"/>
    </xf>
    <xf numFmtId="0" fontId="8" fillId="0" borderId="0" xfId="1" applyFont="1"/>
    <xf numFmtId="0" fontId="8" fillId="0" borderId="0" xfId="1" applyFont="1" applyFill="1" applyAlignment="1">
      <alignment vertical="justify"/>
    </xf>
    <xf numFmtId="0" fontId="8" fillId="0" borderId="0" xfId="1" applyFont="1" applyFill="1"/>
    <xf numFmtId="0" fontId="49" fillId="0" borderId="1" xfId="1" applyFont="1" applyFill="1" applyBorder="1" applyAlignment="1">
      <alignment vertical="top"/>
    </xf>
    <xf numFmtId="0" fontId="48" fillId="0" borderId="1" xfId="1" applyFont="1" applyFill="1" applyBorder="1" applyAlignment="1">
      <alignment horizontal="left" vertical="top" wrapText="1"/>
    </xf>
    <xf numFmtId="164" fontId="9" fillId="0" borderId="1" xfId="1" applyNumberFormat="1" applyFont="1" applyFill="1" applyBorder="1" applyAlignment="1">
      <alignment horizontal="center" vertical="center" wrapText="1"/>
    </xf>
    <xf numFmtId="0" fontId="48" fillId="0" borderId="1" xfId="1" applyFont="1" applyFill="1" applyBorder="1" applyAlignment="1">
      <alignment vertical="top" wrapText="1"/>
    </xf>
    <xf numFmtId="0" fontId="50" fillId="2" borderId="1" xfId="1" applyFont="1" applyFill="1" applyBorder="1" applyAlignment="1">
      <alignment vertical="top"/>
    </xf>
    <xf numFmtId="0" fontId="25" fillId="0" borderId="1" xfId="1" applyFont="1" applyBorder="1" applyAlignment="1">
      <alignment vertical="top" wrapText="1"/>
    </xf>
    <xf numFmtId="164" fontId="13" fillId="0" borderId="1" xfId="1" applyNumberFormat="1" applyFont="1" applyBorder="1" applyAlignment="1">
      <alignment horizontal="center" vertical="center" wrapText="1"/>
    </xf>
    <xf numFmtId="0" fontId="49" fillId="2" borderId="1" xfId="1" applyFont="1" applyFill="1" applyBorder="1" applyAlignment="1">
      <alignment vertical="top"/>
    </xf>
    <xf numFmtId="0" fontId="48" fillId="0" borderId="1" xfId="1" applyFont="1" applyBorder="1" applyAlignment="1">
      <alignment vertical="top" wrapText="1"/>
    </xf>
    <xf numFmtId="164" fontId="9" fillId="0" borderId="1" xfId="1" applyNumberFormat="1" applyFont="1" applyBorder="1" applyAlignment="1">
      <alignment horizontal="center" vertical="center" wrapText="1"/>
    </xf>
    <xf numFmtId="0" fontId="50" fillId="0" borderId="1" xfId="1" applyFont="1" applyBorder="1" applyAlignment="1">
      <alignment vertical="top"/>
    </xf>
    <xf numFmtId="0" fontId="51" fillId="0" borderId="1" xfId="1" applyFont="1" applyBorder="1" applyAlignment="1">
      <alignment vertical="top"/>
    </xf>
    <xf numFmtId="0" fontId="48" fillId="0" borderId="1" xfId="1" applyFont="1" applyBorder="1" applyAlignment="1">
      <alignment horizontal="left" vertical="top" wrapText="1"/>
    </xf>
    <xf numFmtId="164" fontId="51" fillId="0" borderId="8" xfId="1" applyNumberFormat="1" applyFont="1" applyBorder="1" applyAlignment="1">
      <alignment horizontal="center" vertical="center" wrapText="1"/>
    </xf>
    <xf numFmtId="164" fontId="51" fillId="0" borderId="1" xfId="1" applyNumberFormat="1" applyFont="1" applyBorder="1" applyAlignment="1">
      <alignment horizontal="center" vertical="center" wrapText="1"/>
    </xf>
    <xf numFmtId="0" fontId="49" fillId="0" borderId="1" xfId="1" applyFont="1" applyBorder="1" applyAlignment="1">
      <alignment vertical="top"/>
    </xf>
    <xf numFmtId="0" fontId="8" fillId="0" borderId="0" xfId="1" applyFont="1" applyAlignment="1">
      <alignment vertical="top"/>
    </xf>
    <xf numFmtId="164" fontId="8" fillId="0" borderId="0" xfId="1" applyNumberFormat="1" applyFont="1"/>
    <xf numFmtId="0" fontId="13" fillId="0" borderId="0" xfId="176" applyFont="1" applyFill="1" applyAlignment="1">
      <alignment horizontal="right" vertical="center"/>
    </xf>
    <xf numFmtId="164" fontId="16" fillId="0" borderId="1" xfId="1" applyNumberFormat="1" applyFont="1" applyFill="1" applyBorder="1" applyAlignment="1">
      <alignment horizontal="center" vertical="center"/>
    </xf>
    <xf numFmtId="0" fontId="11" fillId="0" borderId="0" xfId="190" applyFont="1" applyAlignment="1">
      <alignment vertical="top"/>
    </xf>
    <xf numFmtId="0" fontId="45" fillId="0" borderId="0" xfId="190" applyFont="1" applyAlignment="1">
      <alignment vertical="top"/>
    </xf>
    <xf numFmtId="0" fontId="45" fillId="0" borderId="0" xfId="190" applyFont="1"/>
    <xf numFmtId="0" fontId="11" fillId="0" borderId="0" xfId="190" applyFont="1"/>
    <xf numFmtId="0" fontId="11" fillId="0" borderId="0" xfId="191" applyFont="1" applyAlignment="1">
      <alignment horizontal="center" vertical="top"/>
    </xf>
    <xf numFmtId="0" fontId="11" fillId="0" borderId="0" xfId="16" applyFont="1" applyAlignment="1">
      <alignment vertical="top"/>
    </xf>
    <xf numFmtId="49" fontId="11" fillId="0" borderId="1" xfId="16" applyNumberFormat="1" applyFont="1" applyBorder="1" applyAlignment="1">
      <alignment horizontal="center" vertical="top" wrapText="1"/>
    </xf>
    <xf numFmtId="49" fontId="16" fillId="0" borderId="0" xfId="16" applyNumberFormat="1" applyFont="1" applyAlignment="1">
      <alignment horizontal="center" vertical="top"/>
    </xf>
    <xf numFmtId="49" fontId="11" fillId="0" borderId="0" xfId="16" applyNumberFormat="1" applyFont="1" applyAlignment="1">
      <alignment horizontal="center" vertical="top"/>
    </xf>
    <xf numFmtId="1" fontId="11" fillId="0" borderId="0" xfId="16" applyNumberFormat="1" applyFont="1" applyAlignment="1">
      <alignment horizontal="center" vertical="top"/>
    </xf>
    <xf numFmtId="49" fontId="11" fillId="0" borderId="0" xfId="18" applyNumberFormat="1" applyFont="1" applyAlignment="1">
      <alignment horizontal="center" vertical="top"/>
    </xf>
    <xf numFmtId="0" fontId="11" fillId="0" borderId="0" xfId="18" applyFont="1" applyAlignment="1">
      <alignment horizontal="center" vertical="top"/>
    </xf>
    <xf numFmtId="0" fontId="46" fillId="0" borderId="0" xfId="190" applyFont="1"/>
    <xf numFmtId="49" fontId="16" fillId="0" borderId="0" xfId="18" applyNumberFormat="1" applyFont="1" applyAlignment="1">
      <alignment horizontal="center" vertical="top"/>
    </xf>
    <xf numFmtId="49" fontId="11" fillId="0" borderId="0" xfId="191" applyNumberFormat="1" applyFont="1" applyAlignment="1">
      <alignment horizontal="center" vertical="top"/>
    </xf>
    <xf numFmtId="49" fontId="11" fillId="0" borderId="0" xfId="190" applyNumberFormat="1" applyFont="1" applyAlignment="1">
      <alignment horizontal="center" vertical="top"/>
    </xf>
    <xf numFmtId="0" fontId="11" fillId="0" borderId="0" xfId="190" applyFont="1" applyAlignment="1">
      <alignment horizontal="center" vertical="top"/>
    </xf>
    <xf numFmtId="49" fontId="11" fillId="0" borderId="0" xfId="189" applyNumberFormat="1" applyFont="1" applyAlignment="1">
      <alignment horizontal="center" vertical="top"/>
    </xf>
    <xf numFmtId="49" fontId="53" fillId="0" borderId="0" xfId="18" applyNumberFormat="1" applyFont="1" applyAlignment="1">
      <alignment horizontal="center" vertical="top"/>
    </xf>
    <xf numFmtId="0" fontId="1" fillId="0" borderId="0" xfId="190"/>
    <xf numFmtId="49" fontId="13" fillId="0" borderId="0" xfId="18" applyNumberFormat="1" applyFont="1" applyAlignment="1">
      <alignment horizontal="center" vertical="top"/>
    </xf>
    <xf numFmtId="49" fontId="11" fillId="0" borderId="0" xfId="1" applyNumberFormat="1" applyFont="1" applyAlignment="1">
      <alignment horizontal="center" vertical="top"/>
    </xf>
    <xf numFmtId="0" fontId="11" fillId="0" borderId="0" xfId="1" applyFont="1" applyAlignment="1">
      <alignment horizontal="center" vertical="top"/>
    </xf>
    <xf numFmtId="49" fontId="11" fillId="0" borderId="0" xfId="16" applyNumberFormat="1" applyFont="1" applyAlignment="1">
      <alignment horizontal="center" vertical="top" wrapText="1"/>
    </xf>
    <xf numFmtId="49" fontId="11" fillId="0" borderId="0" xfId="18" applyNumberFormat="1" applyFont="1" applyAlignment="1">
      <alignment horizontal="center" vertical="top" wrapText="1"/>
    </xf>
    <xf numFmtId="49" fontId="16" fillId="0" borderId="0" xfId="16" applyNumberFormat="1" applyFont="1" applyAlignment="1">
      <alignment horizontal="justify" vertical="top"/>
    </xf>
    <xf numFmtId="0" fontId="46" fillId="0" borderId="0" xfId="190" applyFont="1" applyAlignment="1">
      <alignment vertical="top"/>
    </xf>
    <xf numFmtId="164" fontId="16" fillId="0" borderId="0" xfId="181" applyNumberFormat="1" applyFont="1" applyFill="1" applyAlignment="1">
      <alignment vertical="top" wrapText="1"/>
    </xf>
    <xf numFmtId="164" fontId="11" fillId="0" borderId="0" xfId="181" applyNumberFormat="1" applyFont="1" applyFill="1" applyAlignment="1">
      <alignment vertical="top" wrapText="1"/>
    </xf>
    <xf numFmtId="164" fontId="53" fillId="0" borderId="0" xfId="181" applyNumberFormat="1" applyFont="1" applyFill="1" applyAlignment="1">
      <alignment vertical="top" wrapText="1"/>
    </xf>
    <xf numFmtId="164" fontId="16" fillId="0" borderId="0" xfId="190" applyNumberFormat="1" applyFont="1" applyFill="1" applyAlignment="1">
      <alignment vertical="top"/>
    </xf>
    <xf numFmtId="164" fontId="11" fillId="0" borderId="0" xfId="190" applyNumberFormat="1" applyFont="1" applyFill="1" applyAlignment="1">
      <alignment vertical="top" wrapText="1"/>
    </xf>
    <xf numFmtId="0" fontId="45" fillId="0" borderId="0" xfId="190" applyFont="1" applyFill="1" applyAlignment="1">
      <alignment vertical="top"/>
    </xf>
    <xf numFmtId="0" fontId="13" fillId="0" borderId="0" xfId="16" applyFont="1" applyFill="1" applyAlignment="1">
      <alignment horizontal="right" vertical="top"/>
    </xf>
    <xf numFmtId="0" fontId="11" fillId="0" borderId="1" xfId="16" applyFont="1" applyFill="1" applyBorder="1" applyAlignment="1">
      <alignment horizontal="center" vertical="top"/>
    </xf>
    <xf numFmtId="0" fontId="11" fillId="0" borderId="0" xfId="16" applyFont="1" applyFill="1" applyAlignment="1">
      <alignment horizontal="center" vertical="top"/>
    </xf>
    <xf numFmtId="49" fontId="11" fillId="0" borderId="0" xfId="16" applyNumberFormat="1" applyFont="1" applyFill="1" applyAlignment="1">
      <alignment horizontal="center" vertical="top"/>
    </xf>
    <xf numFmtId="0" fontId="16" fillId="0" borderId="0" xfId="16" applyFont="1" applyFill="1" applyAlignment="1">
      <alignment horizontal="center" vertical="top"/>
    </xf>
    <xf numFmtId="0" fontId="11" fillId="0" borderId="0" xfId="18" applyFont="1" applyFill="1" applyAlignment="1">
      <alignment horizontal="center" vertical="top"/>
    </xf>
    <xf numFmtId="164" fontId="11" fillId="0" borderId="0" xfId="181" applyNumberFormat="1" applyFont="1" applyFill="1" applyAlignment="1">
      <alignment vertical="top"/>
    </xf>
    <xf numFmtId="49" fontId="11" fillId="0" borderId="0" xfId="18" applyNumberFormat="1" applyFont="1" applyFill="1" applyAlignment="1">
      <alignment horizontal="center" vertical="top"/>
    </xf>
    <xf numFmtId="0" fontId="53" fillId="0" borderId="0" xfId="18" applyFont="1" applyFill="1" applyAlignment="1">
      <alignment horizontal="center" vertical="top"/>
    </xf>
    <xf numFmtId="0" fontId="11" fillId="0" borderId="0" xfId="1" applyFont="1" applyFill="1" applyAlignment="1">
      <alignment horizontal="center" vertical="top"/>
    </xf>
    <xf numFmtId="0" fontId="54" fillId="0" borderId="0" xfId="18" applyFont="1" applyFill="1" applyAlignment="1">
      <alignment horizontal="center" vertical="top"/>
    </xf>
    <xf numFmtId="0" fontId="11" fillId="0" borderId="0" xfId="190" applyFont="1" applyFill="1" applyAlignment="1">
      <alignment horizontal="center" vertical="top"/>
    </xf>
    <xf numFmtId="164" fontId="11" fillId="0" borderId="0" xfId="18" applyNumberFormat="1" applyFont="1" applyFill="1" applyAlignment="1">
      <alignment horizontal="center" vertical="top"/>
    </xf>
    <xf numFmtId="0" fontId="46" fillId="0" borderId="0" xfId="190" applyFont="1" applyFill="1" applyAlignment="1">
      <alignment vertical="top"/>
    </xf>
    <xf numFmtId="0" fontId="11" fillId="0" borderId="0" xfId="190" applyFont="1" applyFill="1" applyAlignment="1">
      <alignment vertical="top"/>
    </xf>
    <xf numFmtId="0" fontId="11" fillId="0" borderId="0" xfId="16" applyFont="1" applyFill="1" applyAlignment="1">
      <alignment vertical="top" wrapText="1"/>
    </xf>
    <xf numFmtId="1" fontId="11" fillId="0" borderId="1" xfId="16" applyNumberFormat="1" applyFont="1" applyFill="1" applyBorder="1" applyAlignment="1">
      <alignment horizontal="center" vertical="top" wrapText="1"/>
    </xf>
    <xf numFmtId="1" fontId="16" fillId="0" borderId="0" xfId="16" applyNumberFormat="1" applyFont="1" applyFill="1" applyAlignment="1">
      <alignment horizontal="left" vertical="top" wrapText="1"/>
    </xf>
    <xf numFmtId="1" fontId="11" fillId="0" borderId="0" xfId="16" applyNumberFormat="1" applyFont="1" applyFill="1" applyAlignment="1">
      <alignment horizontal="left" vertical="top" wrapText="1"/>
    </xf>
    <xf numFmtId="0" fontId="11" fillId="0" borderId="0" xfId="16" applyFont="1" applyFill="1" applyAlignment="1">
      <alignment horizontal="left" vertical="top" wrapText="1"/>
    </xf>
    <xf numFmtId="1" fontId="11" fillId="0" borderId="0" xfId="18" applyNumberFormat="1" applyFont="1" applyFill="1" applyAlignment="1">
      <alignment horizontal="left" vertical="top" wrapText="1"/>
    </xf>
    <xf numFmtId="0" fontId="11" fillId="0" borderId="0" xfId="18" applyFont="1" applyFill="1" applyAlignment="1">
      <alignment horizontal="left" vertical="top" wrapText="1"/>
    </xf>
    <xf numFmtId="0" fontId="11" fillId="0" borderId="0" xfId="190" applyFont="1" applyFill="1" applyAlignment="1">
      <alignment horizontal="left" vertical="top" wrapText="1"/>
    </xf>
    <xf numFmtId="0" fontId="11" fillId="0" borderId="0" xfId="181" applyFont="1" applyFill="1" applyAlignment="1">
      <alignment horizontal="left" vertical="top" wrapText="1"/>
    </xf>
    <xf numFmtId="1" fontId="11" fillId="0" borderId="0" xfId="16" applyNumberFormat="1" applyFont="1" applyFill="1" applyAlignment="1">
      <alignment vertical="top" wrapText="1"/>
    </xf>
    <xf numFmtId="0" fontId="11" fillId="0" borderId="0" xfId="18" applyFont="1" applyFill="1" applyAlignment="1">
      <alignment vertical="top" wrapText="1"/>
    </xf>
    <xf numFmtId="0" fontId="11" fillId="0" borderId="0" xfId="191" applyFont="1" applyFill="1" applyAlignment="1">
      <alignment horizontal="left" vertical="top" wrapText="1"/>
    </xf>
    <xf numFmtId="49" fontId="11" fillId="0" borderId="0" xfId="190" applyNumberFormat="1" applyFont="1" applyFill="1" applyAlignment="1">
      <alignment horizontal="left" vertical="top" wrapText="1"/>
    </xf>
    <xf numFmtId="1" fontId="11" fillId="0" borderId="0" xfId="18" applyNumberFormat="1" applyFont="1" applyFill="1" applyAlignment="1">
      <alignment vertical="top" wrapText="1"/>
    </xf>
    <xf numFmtId="0" fontId="11" fillId="0" borderId="0" xfId="190" applyFont="1" applyFill="1" applyAlignment="1">
      <alignment horizontal="left" vertical="top"/>
    </xf>
    <xf numFmtId="0" fontId="53" fillId="0" borderId="0" xfId="18" applyFont="1" applyFill="1" applyAlignment="1">
      <alignment horizontal="left" vertical="top" wrapText="1"/>
    </xf>
    <xf numFmtId="4" fontId="11" fillId="0" borderId="0" xfId="1" applyNumberFormat="1" applyFont="1" applyFill="1" applyAlignment="1">
      <alignment horizontal="left" vertical="top" wrapText="1"/>
    </xf>
    <xf numFmtId="0" fontId="11" fillId="0" borderId="0" xfId="1" applyFont="1" applyFill="1" applyAlignment="1">
      <alignment horizontal="left" vertical="top" wrapText="1"/>
    </xf>
    <xf numFmtId="1" fontId="11" fillId="0" borderId="0" xfId="1" applyNumberFormat="1" applyFont="1" applyFill="1" applyAlignment="1">
      <alignment horizontal="left" vertical="top" wrapText="1"/>
    </xf>
    <xf numFmtId="4" fontId="11" fillId="0" borderId="0" xfId="18" applyNumberFormat="1" applyFont="1" applyFill="1" applyAlignment="1">
      <alignment horizontal="left" vertical="top" wrapText="1"/>
    </xf>
    <xf numFmtId="2" fontId="11" fillId="0" borderId="0" xfId="18" applyNumberFormat="1" applyFont="1" applyFill="1" applyAlignment="1">
      <alignment horizontal="left" vertical="top" wrapText="1"/>
    </xf>
    <xf numFmtId="1" fontId="16" fillId="0" borderId="0" xfId="16" applyNumberFormat="1" applyFont="1" applyFill="1" applyAlignment="1">
      <alignment vertical="top" wrapText="1"/>
    </xf>
    <xf numFmtId="0" fontId="16" fillId="0" borderId="0" xfId="190" applyFont="1" applyFill="1" applyAlignment="1">
      <alignment vertical="top"/>
    </xf>
    <xf numFmtId="0" fontId="11" fillId="0" borderId="0" xfId="191" applyFont="1" applyFill="1" applyAlignment="1">
      <alignment horizontal="center" vertical="top"/>
    </xf>
    <xf numFmtId="0" fontId="11" fillId="0" borderId="1" xfId="190" applyFont="1" applyFill="1" applyBorder="1" applyAlignment="1">
      <alignment horizontal="center" vertical="top" wrapText="1"/>
    </xf>
    <xf numFmtId="49" fontId="16" fillId="0" borderId="0" xfId="16" applyNumberFormat="1" applyFont="1" applyFill="1" applyAlignment="1">
      <alignment horizontal="center" vertical="top"/>
    </xf>
    <xf numFmtId="1" fontId="11" fillId="0" borderId="0" xfId="16" applyNumberFormat="1" applyFont="1" applyFill="1" applyAlignment="1">
      <alignment horizontal="center" vertical="top"/>
    </xf>
    <xf numFmtId="49" fontId="11" fillId="0" borderId="0" xfId="191" applyNumberFormat="1" applyFont="1" applyFill="1" applyAlignment="1">
      <alignment horizontal="center" vertical="top"/>
    </xf>
    <xf numFmtId="49" fontId="11" fillId="0" borderId="0" xfId="189" applyNumberFormat="1" applyFont="1" applyFill="1" applyAlignment="1">
      <alignment horizontal="center" vertical="top"/>
    </xf>
    <xf numFmtId="49" fontId="53" fillId="0" borderId="0" xfId="18" applyNumberFormat="1" applyFont="1" applyFill="1" applyAlignment="1">
      <alignment horizontal="center" vertical="top"/>
    </xf>
    <xf numFmtId="49" fontId="11" fillId="0" borderId="0" xfId="1" applyNumberFormat="1" applyFont="1" applyFill="1" applyAlignment="1">
      <alignment horizontal="center" vertical="top"/>
    </xf>
    <xf numFmtId="164" fontId="17" fillId="0" borderId="51" xfId="190" applyNumberFormat="1" applyFont="1" applyFill="1" applyBorder="1" applyAlignment="1">
      <alignment vertical="top" wrapText="1"/>
    </xf>
    <xf numFmtId="164" fontId="13" fillId="0" borderId="0" xfId="185" applyNumberFormat="1" applyFont="1"/>
    <xf numFmtId="164" fontId="29" fillId="0" borderId="0" xfId="185" applyNumberFormat="1"/>
    <xf numFmtId="164" fontId="13" fillId="0" borderId="0" xfId="186" applyNumberFormat="1" applyFont="1"/>
    <xf numFmtId="164" fontId="13" fillId="0" borderId="0" xfId="186" applyNumberFormat="1" applyFont="1" applyAlignment="1">
      <alignment wrapText="1"/>
    </xf>
    <xf numFmtId="164" fontId="13" fillId="0" borderId="1" xfId="174" applyNumberFormat="1" applyFont="1" applyBorder="1" applyAlignment="1">
      <alignment horizontal="center" vertical="center" wrapText="1"/>
    </xf>
    <xf numFmtId="164" fontId="11" fillId="0" borderId="1" xfId="174" applyNumberFormat="1" applyFont="1" applyBorder="1" applyAlignment="1">
      <alignment horizontal="center" vertical="center" wrapText="1"/>
    </xf>
    <xf numFmtId="164" fontId="9" fillId="0" borderId="1" xfId="174" applyNumberFormat="1" applyFont="1" applyBorder="1" applyAlignment="1">
      <alignment horizontal="center" vertical="center" wrapText="1"/>
    </xf>
    <xf numFmtId="164" fontId="16" fillId="0" borderId="1" xfId="174" applyNumberFormat="1" applyFont="1" applyBorder="1" applyAlignment="1">
      <alignment horizontal="left" vertical="center" wrapText="1"/>
    </xf>
    <xf numFmtId="164" fontId="9" fillId="0" borderId="1" xfId="174" applyNumberFormat="1" applyFont="1" applyBorder="1" applyAlignment="1">
      <alignment horizontal="left" vertical="center" wrapText="1"/>
    </xf>
    <xf numFmtId="164" fontId="13" fillId="0" borderId="1" xfId="0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left" vertical="center" wrapText="1"/>
    </xf>
    <xf numFmtId="164" fontId="29" fillId="5" borderId="0" xfId="185" applyNumberFormat="1" applyFill="1"/>
    <xf numFmtId="164" fontId="29" fillId="0" borderId="0" xfId="185" applyNumberFormat="1" applyAlignment="1">
      <alignment vertical="center"/>
    </xf>
    <xf numFmtId="164" fontId="29" fillId="0" borderId="1" xfId="185" applyNumberFormat="1" applyBorder="1"/>
    <xf numFmtId="164" fontId="40" fillId="0" borderId="0" xfId="185" applyNumberFormat="1" applyFont="1" applyAlignment="1">
      <alignment horizontal="center" vertical="center"/>
    </xf>
    <xf numFmtId="164" fontId="11" fillId="0" borderId="0" xfId="1" applyNumberFormat="1" applyFont="1" applyAlignment="1">
      <alignment horizontal="right" vertical="center"/>
    </xf>
    <xf numFmtId="164" fontId="13" fillId="0" borderId="0" xfId="186" applyNumberFormat="1" applyFont="1" applyAlignment="1">
      <alignment horizontal="center" vertical="center"/>
    </xf>
    <xf numFmtId="164" fontId="11" fillId="0" borderId="0" xfId="174" applyNumberFormat="1" applyFont="1" applyAlignment="1">
      <alignment horizontal="center" vertical="center"/>
    </xf>
    <xf numFmtId="164" fontId="16" fillId="0" borderId="1" xfId="174" applyNumberFormat="1" applyFont="1" applyBorder="1" applyAlignment="1">
      <alignment horizontal="center" vertical="center" wrapText="1"/>
    </xf>
    <xf numFmtId="164" fontId="13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164" fontId="17" fillId="0" borderId="1" xfId="0" applyNumberFormat="1" applyFont="1" applyBorder="1" applyAlignment="1">
      <alignment horizontal="center" vertical="center"/>
    </xf>
    <xf numFmtId="164" fontId="13" fillId="0" borderId="52" xfId="0" applyNumberFormat="1" applyFont="1" applyBorder="1" applyAlignment="1">
      <alignment horizontal="center" vertical="center"/>
    </xf>
    <xf numFmtId="164" fontId="40" fillId="0" borderId="1" xfId="185" applyNumberFormat="1" applyFont="1" applyBorder="1" applyAlignment="1">
      <alignment horizontal="center" vertical="center"/>
    </xf>
    <xf numFmtId="0" fontId="14" fillId="0" borderId="0" xfId="16" applyFont="1" applyAlignment="1">
      <alignment horizontal="center" vertical="top" wrapText="1"/>
    </xf>
    <xf numFmtId="164" fontId="14" fillId="0" borderId="0" xfId="16" applyNumberFormat="1" applyFont="1" applyAlignment="1">
      <alignment horizontal="center" vertical="top" wrapText="1"/>
    </xf>
    <xf numFmtId="164" fontId="11" fillId="0" borderId="1" xfId="190" applyNumberFormat="1" applyFont="1" applyFill="1" applyBorder="1" applyAlignment="1">
      <alignment horizontal="center" vertical="top" wrapText="1"/>
    </xf>
    <xf numFmtId="164" fontId="16" fillId="0" borderId="0" xfId="181" applyNumberFormat="1" applyFont="1" applyFill="1" applyAlignment="1">
      <alignment vertical="top"/>
    </xf>
    <xf numFmtId="164" fontId="14" fillId="0" borderId="0" xfId="1" applyNumberFormat="1" applyFont="1" applyAlignment="1">
      <alignment horizontal="center" vertical="center" wrapText="1"/>
    </xf>
    <xf numFmtId="164" fontId="17" fillId="0" borderId="0" xfId="186" applyNumberFormat="1" applyFont="1" applyAlignment="1">
      <alignment horizontal="center" vertical="center" wrapText="1"/>
    </xf>
    <xf numFmtId="164" fontId="13" fillId="0" borderId="0" xfId="176" applyNumberFormat="1" applyFont="1" applyFill="1" applyAlignment="1">
      <alignment horizontal="left" vertical="center" wrapText="1"/>
    </xf>
    <xf numFmtId="164" fontId="13" fillId="0" borderId="0" xfId="176" applyNumberFormat="1" applyFont="1" applyFill="1" applyAlignment="1">
      <alignment horizontal="left" vertical="center"/>
    </xf>
    <xf numFmtId="0" fontId="14" fillId="0" borderId="0" xfId="16" applyFont="1" applyAlignment="1">
      <alignment horizontal="center" vertical="top" wrapText="1"/>
    </xf>
    <xf numFmtId="164" fontId="13" fillId="0" borderId="0" xfId="176" applyNumberFormat="1" applyFont="1" applyFill="1" applyAlignment="1">
      <alignment horizontal="left" vertical="top" wrapText="1"/>
    </xf>
    <xf numFmtId="164" fontId="13" fillId="0" borderId="0" xfId="176" applyNumberFormat="1" applyFont="1" applyFill="1" applyAlignment="1">
      <alignment horizontal="left" vertical="top"/>
    </xf>
    <xf numFmtId="0" fontId="14" fillId="0" borderId="0" xfId="1" applyFont="1" applyFill="1" applyAlignment="1">
      <alignment horizontal="center" vertical="center" wrapText="1"/>
    </xf>
    <xf numFmtId="0" fontId="13" fillId="0" borderId="0" xfId="176" applyFont="1" applyFill="1" applyAlignment="1">
      <alignment horizontal="left" vertical="center" wrapText="1"/>
    </xf>
    <xf numFmtId="0" fontId="13" fillId="0" borderId="0" xfId="176" applyFont="1" applyFill="1" applyAlignment="1">
      <alignment horizontal="left" vertical="center"/>
    </xf>
    <xf numFmtId="0" fontId="13" fillId="0" borderId="0" xfId="1" applyFont="1" applyAlignment="1">
      <alignment horizontal="right"/>
    </xf>
    <xf numFmtId="0" fontId="14" fillId="0" borderId="0" xfId="1" applyFont="1" applyFill="1" applyBorder="1" applyAlignment="1">
      <alignment horizontal="center" vertical="top" wrapText="1"/>
    </xf>
  </cellXfs>
  <cellStyles count="192">
    <cellStyle name="br" xfId="19"/>
    <cellStyle name="col" xfId="20"/>
    <cellStyle name="style0" xfId="21"/>
    <cellStyle name="td" xfId="22"/>
    <cellStyle name="tr" xfId="23"/>
    <cellStyle name="xl100" xfId="24"/>
    <cellStyle name="xl101" xfId="25"/>
    <cellStyle name="xl101 2" xfId="26"/>
    <cellStyle name="xl102" xfId="27"/>
    <cellStyle name="xl103" xfId="28"/>
    <cellStyle name="xl104" xfId="29"/>
    <cellStyle name="xl105" xfId="11"/>
    <cellStyle name="xl106" xfId="30"/>
    <cellStyle name="xl107" xfId="12"/>
    <cellStyle name="xl107 2" xfId="3"/>
    <cellStyle name="xl108" xfId="13"/>
    <cellStyle name="xl109" xfId="31"/>
    <cellStyle name="xl109 2" xfId="5"/>
    <cellStyle name="xl110" xfId="32"/>
    <cellStyle name="xl111" xfId="33"/>
    <cellStyle name="xl112" xfId="34"/>
    <cellStyle name="xl113" xfId="35"/>
    <cellStyle name="xl114" xfId="36"/>
    <cellStyle name="xl115" xfId="37"/>
    <cellStyle name="xl116" xfId="38"/>
    <cellStyle name="xl117" xfId="39"/>
    <cellStyle name="xl118" xfId="40"/>
    <cellStyle name="xl119" xfId="41"/>
    <cellStyle name="xl120" xfId="42"/>
    <cellStyle name="xl121" xfId="43"/>
    <cellStyle name="xl122" xfId="44"/>
    <cellStyle name="xl123" xfId="45"/>
    <cellStyle name="xl124" xfId="46"/>
    <cellStyle name="xl125" xfId="47"/>
    <cellStyle name="xl126" xfId="48"/>
    <cellStyle name="xl127" xfId="49"/>
    <cellStyle name="xl128" xfId="50"/>
    <cellStyle name="xl129" xfId="51"/>
    <cellStyle name="xl130" xfId="52"/>
    <cellStyle name="xl131" xfId="53"/>
    <cellStyle name="xl132" xfId="54"/>
    <cellStyle name="xl133" xfId="55"/>
    <cellStyle name="xl134" xfId="56"/>
    <cellStyle name="xl135" xfId="57"/>
    <cellStyle name="xl136" xfId="58"/>
    <cellStyle name="xl137" xfId="59"/>
    <cellStyle name="xl138" xfId="60"/>
    <cellStyle name="xl139" xfId="61"/>
    <cellStyle name="xl140" xfId="62"/>
    <cellStyle name="xl141" xfId="63"/>
    <cellStyle name="xl142" xfId="64"/>
    <cellStyle name="xl143" xfId="65"/>
    <cellStyle name="xl144" xfId="66"/>
    <cellStyle name="xl145" xfId="67"/>
    <cellStyle name="xl146" xfId="68"/>
    <cellStyle name="xl147" xfId="69"/>
    <cellStyle name="xl148" xfId="70"/>
    <cellStyle name="xl149" xfId="71"/>
    <cellStyle name="xl150" xfId="72"/>
    <cellStyle name="xl151" xfId="73"/>
    <cellStyle name="xl152" xfId="74"/>
    <cellStyle name="xl153" xfId="75"/>
    <cellStyle name="xl154" xfId="76"/>
    <cellStyle name="xl155" xfId="77"/>
    <cellStyle name="xl156" xfId="78"/>
    <cellStyle name="xl157" xfId="79"/>
    <cellStyle name="xl158" xfId="80"/>
    <cellStyle name="xl159" xfId="81"/>
    <cellStyle name="xl160" xfId="82"/>
    <cellStyle name="xl161" xfId="83"/>
    <cellStyle name="xl162" xfId="84"/>
    <cellStyle name="xl163" xfId="85"/>
    <cellStyle name="xl164" xfId="86"/>
    <cellStyle name="xl165" xfId="87"/>
    <cellStyle name="xl166" xfId="88"/>
    <cellStyle name="xl167" xfId="89"/>
    <cellStyle name="xl168" xfId="90"/>
    <cellStyle name="xl169" xfId="91"/>
    <cellStyle name="xl21" xfId="92"/>
    <cellStyle name="xl22" xfId="93"/>
    <cellStyle name="xl23" xfId="94"/>
    <cellStyle name="xl24" xfId="95"/>
    <cellStyle name="xl25" xfId="96"/>
    <cellStyle name="xl26" xfId="97"/>
    <cellStyle name="xl27" xfId="98"/>
    <cellStyle name="xl28" xfId="99"/>
    <cellStyle name="xl29" xfId="100"/>
    <cellStyle name="xl30" xfId="101"/>
    <cellStyle name="xl31" xfId="102"/>
    <cellStyle name="xl32" xfId="103"/>
    <cellStyle name="xl32 2" xfId="2"/>
    <cellStyle name="xl33" xfId="104"/>
    <cellStyle name="xl33 2" xfId="6"/>
    <cellStyle name="xl34" xfId="105"/>
    <cellStyle name="xl34 2" xfId="7"/>
    <cellStyle name="xl35" xfId="106"/>
    <cellStyle name="xl35 2" xfId="8"/>
    <cellStyle name="xl36" xfId="107"/>
    <cellStyle name="xl37" xfId="108"/>
    <cellStyle name="xl38" xfId="109"/>
    <cellStyle name="xl39" xfId="110"/>
    <cellStyle name="xl40" xfId="111"/>
    <cellStyle name="xl41" xfId="112"/>
    <cellStyle name="xl41 2" xfId="10"/>
    <cellStyle name="xl42" xfId="113"/>
    <cellStyle name="xl43" xfId="114"/>
    <cellStyle name="xl44" xfId="115"/>
    <cellStyle name="xl45" xfId="116"/>
    <cellStyle name="xl45 2" xfId="9"/>
    <cellStyle name="xl46" xfId="117"/>
    <cellStyle name="xl47" xfId="118"/>
    <cellStyle name="xl48" xfId="119"/>
    <cellStyle name="xl49" xfId="120"/>
    <cellStyle name="xl49 2" xfId="4"/>
    <cellStyle name="xl50" xfId="121"/>
    <cellStyle name="xl51" xfId="122"/>
    <cellStyle name="xl52" xfId="123"/>
    <cellStyle name="xl53" xfId="124"/>
    <cellStyle name="xl54" xfId="125"/>
    <cellStyle name="xl55" xfId="126"/>
    <cellStyle name="xl56" xfId="127"/>
    <cellStyle name="xl57" xfId="128"/>
    <cellStyle name="xl58" xfId="129"/>
    <cellStyle name="xl58 2" xfId="177"/>
    <cellStyle name="xl59" xfId="130"/>
    <cellStyle name="xl60" xfId="131"/>
    <cellStyle name="xl61" xfId="132"/>
    <cellStyle name="xl62" xfId="133"/>
    <cellStyle name="xl63" xfId="134"/>
    <cellStyle name="xl64" xfId="135"/>
    <cellStyle name="xl65" xfId="136"/>
    <cellStyle name="xl66" xfId="137"/>
    <cellStyle name="xl67" xfId="138"/>
    <cellStyle name="xl68" xfId="139"/>
    <cellStyle name="xl69" xfId="140"/>
    <cellStyle name="xl70" xfId="141"/>
    <cellStyle name="xl71" xfId="142"/>
    <cellStyle name="xl72" xfId="143"/>
    <cellStyle name="xl73" xfId="144"/>
    <cellStyle name="xl74" xfId="145"/>
    <cellStyle name="xl75" xfId="146"/>
    <cellStyle name="xl76" xfId="147"/>
    <cellStyle name="xl77" xfId="148"/>
    <cellStyle name="xl78" xfId="149"/>
    <cellStyle name="xl79" xfId="150"/>
    <cellStyle name="xl80" xfId="151"/>
    <cellStyle name="xl81" xfId="152"/>
    <cellStyle name="xl82" xfId="153"/>
    <cellStyle name="xl83" xfId="154"/>
    <cellStyle name="xl84" xfId="155"/>
    <cellStyle name="xl85" xfId="156"/>
    <cellStyle name="xl86" xfId="157"/>
    <cellStyle name="xl87" xfId="158"/>
    <cellStyle name="xl88" xfId="159"/>
    <cellStyle name="xl89" xfId="160"/>
    <cellStyle name="xl90" xfId="161"/>
    <cellStyle name="xl91" xfId="162"/>
    <cellStyle name="xl92" xfId="163"/>
    <cellStyle name="xl93" xfId="164"/>
    <cellStyle name="xl94" xfId="165"/>
    <cellStyle name="xl95" xfId="166"/>
    <cellStyle name="xl96" xfId="167"/>
    <cellStyle name="xl97" xfId="168"/>
    <cellStyle name="xl98" xfId="169"/>
    <cellStyle name="xl99" xfId="170"/>
    <cellStyle name="Обычный" xfId="0" builtinId="0"/>
    <cellStyle name="Обычный 10" xfId="187"/>
    <cellStyle name="Обычный 11" xfId="190"/>
    <cellStyle name="Обычный 2" xfId="1"/>
    <cellStyle name="Обычный 2 2" xfId="14"/>
    <cellStyle name="Обычный 2 2 2" xfId="171"/>
    <cellStyle name="Обычный 2 2 3" xfId="182"/>
    <cellStyle name="Обычный 2 3" xfId="172"/>
    <cellStyle name="Обычный 3" xfId="15"/>
    <cellStyle name="Обычный 3 2" xfId="16"/>
    <cellStyle name="Обычный 4" xfId="17"/>
    <cellStyle name="Обычный 4 2" xfId="180"/>
    <cellStyle name="Обычный 4 2 2" xfId="188"/>
    <cellStyle name="Обычный 4 2 3" xfId="191"/>
    <cellStyle name="Обычный 4 3" xfId="183"/>
    <cellStyle name="Обычный 4 4" xfId="184"/>
    <cellStyle name="Обычный 5" xfId="18"/>
    <cellStyle name="Обычный 5 2" xfId="173"/>
    <cellStyle name="Обычный 6" xfId="174"/>
    <cellStyle name="Обычный 6 2" xfId="175"/>
    <cellStyle name="Обычный 6 2 2" xfId="185"/>
    <cellStyle name="Обычный 6 3" xfId="181"/>
    <cellStyle name="Обычный 7" xfId="176"/>
    <cellStyle name="Обычный 8" xfId="178"/>
    <cellStyle name="Обычный 8 2" xfId="186"/>
    <cellStyle name="Обычный 9" xfId="179"/>
    <cellStyle name="Обычный_ноябрь 2003" xfId="189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83"/>
  <sheetViews>
    <sheetView tabSelected="1" zoomScale="80" zoomScaleNormal="80" workbookViewId="0">
      <selection activeCell="C167" sqref="C167"/>
    </sheetView>
  </sheetViews>
  <sheetFormatPr defaultColWidth="9" defaultRowHeight="14.25" x14ac:dyDescent="0.2"/>
  <cols>
    <col min="1" max="1" width="23.375" style="164" customWidth="1"/>
    <col min="2" max="2" width="56.625" style="58" customWidth="1"/>
    <col min="3" max="4" width="15.5" style="179" bestFit="1" customWidth="1"/>
    <col min="5" max="5" width="13" style="164" customWidth="1"/>
    <col min="6" max="6" width="11.25" style="164" customWidth="1"/>
    <col min="7" max="7" width="13.875" style="164" customWidth="1"/>
    <col min="8" max="8" width="13.75" style="164" customWidth="1"/>
    <col min="9" max="16384" width="9" style="164"/>
  </cols>
  <sheetData>
    <row r="1" spans="1:5" ht="45" customHeight="1" x14ac:dyDescent="0.25">
      <c r="A1" s="163"/>
      <c r="B1" s="53"/>
      <c r="C1" s="195" t="s">
        <v>1119</v>
      </c>
      <c r="D1" s="196"/>
    </row>
    <row r="2" spans="1:5" ht="15" x14ac:dyDescent="0.25">
      <c r="A2" s="163"/>
      <c r="B2" s="53"/>
      <c r="D2" s="180"/>
    </row>
    <row r="3" spans="1:5" ht="15" x14ac:dyDescent="0.25">
      <c r="A3" s="163"/>
      <c r="B3" s="53"/>
      <c r="D3" s="180"/>
    </row>
    <row r="4" spans="1:5" ht="15.75" x14ac:dyDescent="0.2">
      <c r="A4" s="193" t="s">
        <v>465</v>
      </c>
      <c r="B4" s="193"/>
      <c r="C4" s="193"/>
      <c r="D4" s="193"/>
      <c r="E4" s="54"/>
    </row>
    <row r="5" spans="1:5" ht="15.75" x14ac:dyDescent="0.2">
      <c r="A5" s="194"/>
      <c r="B5" s="194"/>
      <c r="C5" s="194"/>
      <c r="D5" s="194"/>
    </row>
    <row r="6" spans="1:5" ht="15" x14ac:dyDescent="0.2">
      <c r="A6" s="165"/>
      <c r="B6" s="166"/>
      <c r="C6" s="181"/>
      <c r="D6" s="182" t="s">
        <v>218</v>
      </c>
    </row>
    <row r="7" spans="1:5" ht="25.5" x14ac:dyDescent="0.2">
      <c r="A7" s="167" t="s">
        <v>139</v>
      </c>
      <c r="B7" s="168" t="s">
        <v>0</v>
      </c>
      <c r="C7" s="168" t="s">
        <v>138</v>
      </c>
      <c r="D7" s="168" t="s">
        <v>131</v>
      </c>
    </row>
    <row r="8" spans="1:5" s="52" customFormat="1" x14ac:dyDescent="0.2">
      <c r="A8" s="169"/>
      <c r="B8" s="170" t="s">
        <v>269</v>
      </c>
      <c r="C8" s="183">
        <f>C9+C144</f>
        <v>15783587.6</v>
      </c>
      <c r="D8" s="183">
        <f>D9+D144</f>
        <v>14980453.5</v>
      </c>
    </row>
    <row r="9" spans="1:5" s="52" customFormat="1" x14ac:dyDescent="0.2">
      <c r="A9" s="169"/>
      <c r="B9" s="171" t="s">
        <v>217</v>
      </c>
      <c r="C9" s="183">
        <f>C10+C29+C34+C62+C78+C85+C94+C99+C102+C112+C139+C84</f>
        <v>4077613.1</v>
      </c>
      <c r="D9" s="183">
        <f>D10+D29+D34+D62+D78+D85+D94+D99+D102+D112+D139+D84</f>
        <v>4171492.0999999992</v>
      </c>
    </row>
    <row r="10" spans="1:5" s="52" customFormat="1" x14ac:dyDescent="0.2">
      <c r="A10" s="169" t="s">
        <v>268</v>
      </c>
      <c r="B10" s="170" t="s">
        <v>267</v>
      </c>
      <c r="C10" s="183">
        <f>SUM(C11:C28)</f>
        <v>1932016.1</v>
      </c>
      <c r="D10" s="183">
        <f>SUM(D11:D28)</f>
        <v>1930557.7999999996</v>
      </c>
    </row>
    <row r="11" spans="1:5" ht="76.5" x14ac:dyDescent="0.2">
      <c r="A11" s="172" t="s">
        <v>270</v>
      </c>
      <c r="B11" s="173" t="s">
        <v>166</v>
      </c>
      <c r="C11" s="184">
        <v>1684388.1</v>
      </c>
      <c r="D11" s="168">
        <v>1663759</v>
      </c>
    </row>
    <row r="12" spans="1:5" ht="63.75" x14ac:dyDescent="0.2">
      <c r="A12" s="172" t="s">
        <v>271</v>
      </c>
      <c r="B12" s="173" t="s">
        <v>167</v>
      </c>
      <c r="C12" s="184"/>
      <c r="D12" s="168">
        <v>1543.9</v>
      </c>
    </row>
    <row r="13" spans="1:5" ht="63.75" x14ac:dyDescent="0.2">
      <c r="A13" s="172" t="s">
        <v>272</v>
      </c>
      <c r="B13" s="173" t="s">
        <v>168</v>
      </c>
      <c r="C13" s="184"/>
      <c r="D13" s="168">
        <v>33.200000000000003</v>
      </c>
    </row>
    <row r="14" spans="1:5" ht="76.5" x14ac:dyDescent="0.2">
      <c r="A14" s="172" t="s">
        <v>273</v>
      </c>
      <c r="B14" s="173" t="s">
        <v>169</v>
      </c>
      <c r="C14" s="184"/>
      <c r="D14" s="168">
        <v>422.9</v>
      </c>
    </row>
    <row r="15" spans="1:5" ht="51" x14ac:dyDescent="0.2">
      <c r="A15" s="172" t="s">
        <v>339</v>
      </c>
      <c r="B15" s="173" t="s">
        <v>170</v>
      </c>
      <c r="C15" s="184"/>
      <c r="D15" s="168">
        <v>-23.2</v>
      </c>
    </row>
    <row r="16" spans="1:5" ht="76.5" hidden="1" x14ac:dyDescent="0.2">
      <c r="A16" s="172" t="s">
        <v>340</v>
      </c>
      <c r="B16" s="173" t="s">
        <v>341</v>
      </c>
      <c r="C16" s="184"/>
      <c r="D16" s="168"/>
    </row>
    <row r="17" spans="1:4" ht="89.25" x14ac:dyDescent="0.2">
      <c r="A17" s="172" t="s">
        <v>342</v>
      </c>
      <c r="B17" s="173" t="s">
        <v>171</v>
      </c>
      <c r="C17" s="184">
        <v>2199</v>
      </c>
      <c r="D17" s="168">
        <v>3322.5</v>
      </c>
    </row>
    <row r="18" spans="1:4" ht="76.5" x14ac:dyDescent="0.2">
      <c r="A18" s="172" t="s">
        <v>343</v>
      </c>
      <c r="B18" s="173" t="s">
        <v>172</v>
      </c>
      <c r="C18" s="184"/>
      <c r="D18" s="168">
        <v>251.9</v>
      </c>
    </row>
    <row r="19" spans="1:4" ht="102" x14ac:dyDescent="0.2">
      <c r="A19" s="172" t="s">
        <v>344</v>
      </c>
      <c r="B19" s="173" t="s">
        <v>173</v>
      </c>
      <c r="C19" s="184"/>
      <c r="D19" s="168">
        <v>-2</v>
      </c>
    </row>
    <row r="20" spans="1:4" ht="76.5" x14ac:dyDescent="0.2">
      <c r="A20" s="172" t="s">
        <v>345</v>
      </c>
      <c r="B20" s="173" t="s">
        <v>174</v>
      </c>
      <c r="C20" s="184"/>
      <c r="D20" s="168">
        <v>0.2</v>
      </c>
    </row>
    <row r="21" spans="1:4" ht="51" x14ac:dyDescent="0.2">
      <c r="A21" s="172" t="s">
        <v>346</v>
      </c>
      <c r="B21" s="173" t="s">
        <v>175</v>
      </c>
      <c r="C21" s="184">
        <v>29785</v>
      </c>
      <c r="D21" s="168">
        <v>30899.7</v>
      </c>
    </row>
    <row r="22" spans="1:4" ht="38.25" x14ac:dyDescent="0.2">
      <c r="A22" s="172" t="s">
        <v>347</v>
      </c>
      <c r="B22" s="173" t="s">
        <v>176</v>
      </c>
      <c r="C22" s="184"/>
      <c r="D22" s="168">
        <v>314.89999999999998</v>
      </c>
    </row>
    <row r="23" spans="1:4" ht="51" x14ac:dyDescent="0.2">
      <c r="A23" s="172" t="s">
        <v>348</v>
      </c>
      <c r="B23" s="173" t="s">
        <v>177</v>
      </c>
      <c r="C23" s="184"/>
      <c r="D23" s="168">
        <v>69.599999999999994</v>
      </c>
    </row>
    <row r="24" spans="1:4" ht="38.25" x14ac:dyDescent="0.2">
      <c r="A24" s="172" t="s">
        <v>349</v>
      </c>
      <c r="B24" s="173" t="s">
        <v>178</v>
      </c>
      <c r="C24" s="184"/>
      <c r="D24" s="168">
        <v>0.1</v>
      </c>
    </row>
    <row r="25" spans="1:4" ht="76.5" x14ac:dyDescent="0.2">
      <c r="A25" s="172" t="s">
        <v>274</v>
      </c>
      <c r="B25" s="173" t="s">
        <v>179</v>
      </c>
      <c r="C25" s="184">
        <v>31272</v>
      </c>
      <c r="D25" s="168">
        <v>35680.1</v>
      </c>
    </row>
    <row r="26" spans="1:4" ht="89.25" x14ac:dyDescent="0.2">
      <c r="A26" s="172" t="s">
        <v>436</v>
      </c>
      <c r="B26" s="173" t="s">
        <v>439</v>
      </c>
      <c r="C26" s="184">
        <v>184372</v>
      </c>
      <c r="D26" s="168">
        <v>194096.9</v>
      </c>
    </row>
    <row r="27" spans="1:4" ht="76.5" x14ac:dyDescent="0.2">
      <c r="A27" s="172" t="s">
        <v>437</v>
      </c>
      <c r="B27" s="173" t="s">
        <v>440</v>
      </c>
      <c r="C27" s="184"/>
      <c r="D27" s="168">
        <v>166.4</v>
      </c>
    </row>
    <row r="28" spans="1:4" ht="63.75" x14ac:dyDescent="0.2">
      <c r="A28" s="172" t="s">
        <v>438</v>
      </c>
      <c r="B28" s="173" t="s">
        <v>441</v>
      </c>
      <c r="C28" s="184"/>
      <c r="D28" s="168">
        <v>21.7</v>
      </c>
    </row>
    <row r="29" spans="1:4" s="52" customFormat="1" ht="25.5" x14ac:dyDescent="0.2">
      <c r="A29" s="174" t="s">
        <v>266</v>
      </c>
      <c r="B29" s="175" t="s">
        <v>265</v>
      </c>
      <c r="C29" s="185">
        <f>SUM(C30:C33)</f>
        <v>17296</v>
      </c>
      <c r="D29" s="185">
        <f>SUM(D30:D33)</f>
        <v>16457.400000000001</v>
      </c>
    </row>
    <row r="30" spans="1:4" ht="76.5" x14ac:dyDescent="0.2">
      <c r="A30" s="172" t="s">
        <v>275</v>
      </c>
      <c r="B30" s="173" t="s">
        <v>350</v>
      </c>
      <c r="C30" s="184">
        <v>7575.6</v>
      </c>
      <c r="D30" s="184">
        <v>8250.2000000000007</v>
      </c>
    </row>
    <row r="31" spans="1:4" ht="89.25" x14ac:dyDescent="0.2">
      <c r="A31" s="172" t="s">
        <v>276</v>
      </c>
      <c r="B31" s="173" t="s">
        <v>351</v>
      </c>
      <c r="C31" s="184">
        <v>69.2</v>
      </c>
      <c r="D31" s="184">
        <v>44.6</v>
      </c>
    </row>
    <row r="32" spans="1:4" ht="76.5" x14ac:dyDescent="0.2">
      <c r="A32" s="172" t="s">
        <v>277</v>
      </c>
      <c r="B32" s="173" t="s">
        <v>352</v>
      </c>
      <c r="C32" s="184">
        <v>11104</v>
      </c>
      <c r="D32" s="184">
        <v>9109.1</v>
      </c>
    </row>
    <row r="33" spans="1:5" ht="76.5" x14ac:dyDescent="0.2">
      <c r="A33" s="172" t="s">
        <v>278</v>
      </c>
      <c r="B33" s="173" t="s">
        <v>353</v>
      </c>
      <c r="C33" s="184">
        <v>-1452.8</v>
      </c>
      <c r="D33" s="184">
        <v>-946.5</v>
      </c>
    </row>
    <row r="34" spans="1:5" s="52" customFormat="1" ht="12.75" x14ac:dyDescent="0.2">
      <c r="A34" s="174" t="s">
        <v>264</v>
      </c>
      <c r="B34" s="175" t="s">
        <v>263</v>
      </c>
      <c r="C34" s="185">
        <f>C35+C45+C53+C58</f>
        <v>566726</v>
      </c>
      <c r="D34" s="185">
        <f>D35+D45+D53+D58</f>
        <v>540306.19999999995</v>
      </c>
    </row>
    <row r="35" spans="1:5" s="52" customFormat="1" ht="25.5" x14ac:dyDescent="0.2">
      <c r="A35" s="174" t="s">
        <v>262</v>
      </c>
      <c r="B35" s="175" t="s">
        <v>329</v>
      </c>
      <c r="C35" s="185">
        <f>SUM(C36:C44)</f>
        <v>475472</v>
      </c>
      <c r="D35" s="185">
        <f>SUM(D36:D44)</f>
        <v>448368.29999999993</v>
      </c>
    </row>
    <row r="36" spans="1:5" ht="38.25" x14ac:dyDescent="0.2">
      <c r="A36" s="172" t="s">
        <v>279</v>
      </c>
      <c r="B36" s="173" t="s">
        <v>180</v>
      </c>
      <c r="C36" s="184">
        <v>298061.3</v>
      </c>
      <c r="D36" s="184">
        <v>277662.90000000002</v>
      </c>
      <c r="E36" s="52"/>
    </row>
    <row r="37" spans="1:5" ht="25.5" x14ac:dyDescent="0.2">
      <c r="A37" s="172" t="s">
        <v>280</v>
      </c>
      <c r="B37" s="173" t="s">
        <v>181</v>
      </c>
      <c r="C37" s="184"/>
      <c r="D37" s="184">
        <v>3189.3</v>
      </c>
      <c r="E37" s="52"/>
    </row>
    <row r="38" spans="1:5" ht="51" x14ac:dyDescent="0.2">
      <c r="A38" s="172" t="s">
        <v>281</v>
      </c>
      <c r="B38" s="173" t="s">
        <v>182</v>
      </c>
      <c r="C38" s="184"/>
      <c r="D38" s="184">
        <v>137.1</v>
      </c>
      <c r="E38" s="52"/>
    </row>
    <row r="39" spans="1:5" ht="25.5" x14ac:dyDescent="0.2">
      <c r="A39" s="172" t="s">
        <v>282</v>
      </c>
      <c r="B39" s="173" t="s">
        <v>183</v>
      </c>
      <c r="C39" s="184"/>
      <c r="D39" s="184">
        <v>-83.4</v>
      </c>
      <c r="E39" s="52"/>
    </row>
    <row r="40" spans="1:5" ht="63.75" x14ac:dyDescent="0.2">
      <c r="A40" s="172" t="s">
        <v>283</v>
      </c>
      <c r="B40" s="173" t="s">
        <v>184</v>
      </c>
      <c r="C40" s="184">
        <v>177410.7</v>
      </c>
      <c r="D40" s="184">
        <v>164691.9</v>
      </c>
      <c r="E40" s="52"/>
    </row>
    <row r="41" spans="1:5" ht="51" x14ac:dyDescent="0.2">
      <c r="A41" s="172" t="s">
        <v>284</v>
      </c>
      <c r="B41" s="173" t="s">
        <v>185</v>
      </c>
      <c r="C41" s="184"/>
      <c r="D41" s="184">
        <v>2701.9</v>
      </c>
      <c r="E41" s="52"/>
    </row>
    <row r="42" spans="1:5" ht="51" x14ac:dyDescent="0.2">
      <c r="A42" s="172" t="s">
        <v>466</v>
      </c>
      <c r="B42" s="173" t="s">
        <v>467</v>
      </c>
      <c r="C42" s="184"/>
      <c r="D42" s="184">
        <v>5</v>
      </c>
      <c r="E42" s="52"/>
    </row>
    <row r="43" spans="1:5" ht="63.75" x14ac:dyDescent="0.2">
      <c r="A43" s="172" t="s">
        <v>354</v>
      </c>
      <c r="B43" s="173" t="s">
        <v>186</v>
      </c>
      <c r="C43" s="184"/>
      <c r="D43" s="184">
        <v>54.6</v>
      </c>
      <c r="E43" s="52"/>
    </row>
    <row r="44" spans="1:5" ht="51" x14ac:dyDescent="0.2">
      <c r="A44" s="172" t="s">
        <v>285</v>
      </c>
      <c r="B44" s="173" t="s">
        <v>187</v>
      </c>
      <c r="C44" s="184"/>
      <c r="D44" s="184">
        <v>9</v>
      </c>
      <c r="E44" s="52"/>
    </row>
    <row r="45" spans="1:5" ht="12.75" x14ac:dyDescent="0.2">
      <c r="A45" s="174" t="s">
        <v>442</v>
      </c>
      <c r="B45" s="175" t="s">
        <v>261</v>
      </c>
      <c r="C45" s="185">
        <f>SUM(C46:C52)</f>
        <v>-3106</v>
      </c>
      <c r="D45" s="185">
        <f>SUM(D46:D52)</f>
        <v>-3156.5</v>
      </c>
      <c r="E45" s="52"/>
    </row>
    <row r="46" spans="1:5" ht="38.25" x14ac:dyDescent="0.2">
      <c r="A46" s="172" t="s">
        <v>286</v>
      </c>
      <c r="B46" s="173" t="s">
        <v>188</v>
      </c>
      <c r="C46" s="184">
        <v>-3106</v>
      </c>
      <c r="D46" s="184">
        <v>-3527.3</v>
      </c>
      <c r="E46" s="52"/>
    </row>
    <row r="47" spans="1:5" ht="25.5" x14ac:dyDescent="0.2">
      <c r="A47" s="172" t="s">
        <v>287</v>
      </c>
      <c r="B47" s="173" t="s">
        <v>189</v>
      </c>
      <c r="C47" s="184"/>
      <c r="D47" s="184">
        <v>309.10000000000002</v>
      </c>
      <c r="E47" s="52"/>
    </row>
    <row r="48" spans="1:5" ht="25.5" x14ac:dyDescent="0.2">
      <c r="A48" s="172" t="s">
        <v>355</v>
      </c>
      <c r="B48" s="173" t="s">
        <v>356</v>
      </c>
      <c r="C48" s="184"/>
      <c r="D48" s="184"/>
      <c r="E48" s="52"/>
    </row>
    <row r="49" spans="1:5" ht="38.25" x14ac:dyDescent="0.2">
      <c r="A49" s="172" t="s">
        <v>288</v>
      </c>
      <c r="B49" s="173" t="s">
        <v>190</v>
      </c>
      <c r="C49" s="184"/>
      <c r="D49" s="184">
        <v>48</v>
      </c>
      <c r="E49" s="52"/>
    </row>
    <row r="50" spans="1:5" ht="51" x14ac:dyDescent="0.2">
      <c r="A50" s="172" t="s">
        <v>289</v>
      </c>
      <c r="B50" s="173" t="s">
        <v>191</v>
      </c>
      <c r="C50" s="184"/>
      <c r="D50" s="184">
        <v>-1.7</v>
      </c>
      <c r="E50" s="52"/>
    </row>
    <row r="51" spans="1:5" ht="38.25" x14ac:dyDescent="0.2">
      <c r="A51" s="172" t="s">
        <v>290</v>
      </c>
      <c r="B51" s="173" t="s">
        <v>192</v>
      </c>
      <c r="C51" s="184"/>
      <c r="D51" s="184">
        <v>14</v>
      </c>
      <c r="E51" s="52"/>
    </row>
    <row r="52" spans="1:5" ht="51" x14ac:dyDescent="0.2">
      <c r="A52" s="172" t="s">
        <v>468</v>
      </c>
      <c r="B52" s="173" t="s">
        <v>469</v>
      </c>
      <c r="C52" s="184"/>
      <c r="D52" s="184">
        <v>1.4</v>
      </c>
      <c r="E52" s="52"/>
    </row>
    <row r="53" spans="1:5" s="52" customFormat="1" ht="12.75" x14ac:dyDescent="0.2">
      <c r="A53" s="174" t="s">
        <v>260</v>
      </c>
      <c r="B53" s="175" t="s">
        <v>259</v>
      </c>
      <c r="C53" s="185">
        <f>SUM(C54:C57)</f>
        <v>9794</v>
      </c>
      <c r="D53" s="185">
        <f>SUM(D54:D57)</f>
        <v>9173.7000000000025</v>
      </c>
    </row>
    <row r="54" spans="1:5" ht="38.25" x14ac:dyDescent="0.2">
      <c r="A54" s="172" t="s">
        <v>357</v>
      </c>
      <c r="B54" s="173" t="s">
        <v>193</v>
      </c>
      <c r="C54" s="184">
        <v>9794</v>
      </c>
      <c r="D54" s="184">
        <v>9142.7000000000007</v>
      </c>
      <c r="E54" s="52"/>
    </row>
    <row r="55" spans="1:5" ht="12.75" x14ac:dyDescent="0.2">
      <c r="A55" s="172" t="s">
        <v>291</v>
      </c>
      <c r="B55" s="173" t="s">
        <v>194</v>
      </c>
      <c r="C55" s="184"/>
      <c r="D55" s="184">
        <v>26.2</v>
      </c>
      <c r="E55" s="52"/>
    </row>
    <row r="56" spans="1:5" ht="38.25" x14ac:dyDescent="0.2">
      <c r="A56" s="172" t="s">
        <v>292</v>
      </c>
      <c r="B56" s="173" t="s">
        <v>195</v>
      </c>
      <c r="C56" s="184"/>
      <c r="D56" s="184">
        <v>4.7</v>
      </c>
      <c r="E56" s="52"/>
    </row>
    <row r="57" spans="1:5" ht="12.75" x14ac:dyDescent="0.2">
      <c r="A57" s="172" t="s">
        <v>470</v>
      </c>
      <c r="B57" s="173" t="s">
        <v>471</v>
      </c>
      <c r="C57" s="184"/>
      <c r="D57" s="184">
        <v>0.1</v>
      </c>
      <c r="E57" s="52"/>
    </row>
    <row r="58" spans="1:5" s="52" customFormat="1" ht="25.5" x14ac:dyDescent="0.2">
      <c r="A58" s="174" t="s">
        <v>258</v>
      </c>
      <c r="B58" s="175" t="s">
        <v>330</v>
      </c>
      <c r="C58" s="185">
        <f>SUM(C59:C61)</f>
        <v>84566</v>
      </c>
      <c r="D58" s="185">
        <f>SUM(D59:D61)</f>
        <v>85920.700000000012</v>
      </c>
    </row>
    <row r="59" spans="1:5" ht="51" x14ac:dyDescent="0.2">
      <c r="A59" s="172" t="s">
        <v>293</v>
      </c>
      <c r="B59" s="173" t="s">
        <v>196</v>
      </c>
      <c r="C59" s="184">
        <v>84566</v>
      </c>
      <c r="D59" s="184">
        <v>85730.1</v>
      </c>
      <c r="E59" s="52"/>
    </row>
    <row r="60" spans="1:5" ht="38.25" x14ac:dyDescent="0.2">
      <c r="A60" s="172" t="s">
        <v>294</v>
      </c>
      <c r="B60" s="173" t="s">
        <v>197</v>
      </c>
      <c r="C60" s="184"/>
      <c r="D60" s="184">
        <v>136.1</v>
      </c>
      <c r="E60" s="52"/>
    </row>
    <row r="61" spans="1:5" ht="38.25" x14ac:dyDescent="0.2">
      <c r="A61" s="172" t="s">
        <v>295</v>
      </c>
      <c r="B61" s="173" t="s">
        <v>198</v>
      </c>
      <c r="C61" s="184"/>
      <c r="D61" s="184">
        <v>54.5</v>
      </c>
      <c r="E61" s="52"/>
    </row>
    <row r="62" spans="1:5" s="52" customFormat="1" ht="12.75" x14ac:dyDescent="0.2">
      <c r="A62" s="174" t="s">
        <v>257</v>
      </c>
      <c r="B62" s="175" t="s">
        <v>256</v>
      </c>
      <c r="C62" s="185">
        <f>C63+C68</f>
        <v>636857.5</v>
      </c>
      <c r="D62" s="185">
        <f>D63+D68</f>
        <v>640783.69999999995</v>
      </c>
    </row>
    <row r="63" spans="1:5" s="52" customFormat="1" ht="12.75" x14ac:dyDescent="0.2">
      <c r="A63" s="174" t="s">
        <v>255</v>
      </c>
      <c r="B63" s="175" t="s">
        <v>331</v>
      </c>
      <c r="C63" s="185">
        <f>SUM(C64:C67)</f>
        <v>384930.5</v>
      </c>
      <c r="D63" s="185">
        <f>SUM(D64:D67)</f>
        <v>376222.9</v>
      </c>
    </row>
    <row r="64" spans="1:5" ht="51" x14ac:dyDescent="0.2">
      <c r="A64" s="172" t="s">
        <v>296</v>
      </c>
      <c r="B64" s="173" t="s">
        <v>199</v>
      </c>
      <c r="C64" s="184">
        <v>384930.5</v>
      </c>
      <c r="D64" s="184">
        <v>373747</v>
      </c>
      <c r="E64" s="52"/>
    </row>
    <row r="65" spans="1:6" ht="41.25" customHeight="1" x14ac:dyDescent="0.2">
      <c r="A65" s="172" t="s">
        <v>297</v>
      </c>
      <c r="B65" s="173" t="s">
        <v>200</v>
      </c>
      <c r="C65" s="184"/>
      <c r="D65" s="184">
        <v>2479.5</v>
      </c>
      <c r="E65" s="52"/>
    </row>
    <row r="66" spans="1:6" ht="41.25" customHeight="1" x14ac:dyDescent="0.2">
      <c r="A66" s="172" t="s">
        <v>472</v>
      </c>
      <c r="B66" s="173" t="s">
        <v>474</v>
      </c>
      <c r="C66" s="184"/>
      <c r="D66" s="184">
        <v>-6</v>
      </c>
      <c r="E66" s="52"/>
    </row>
    <row r="67" spans="1:6" ht="41.25" customHeight="1" x14ac:dyDescent="0.2">
      <c r="A67" s="172" t="s">
        <v>473</v>
      </c>
      <c r="B67" s="173" t="s">
        <v>475</v>
      </c>
      <c r="C67" s="184"/>
      <c r="D67" s="184">
        <v>2.4</v>
      </c>
      <c r="E67" s="52"/>
    </row>
    <row r="68" spans="1:6" s="52" customFormat="1" ht="13.5" customHeight="1" x14ac:dyDescent="0.2">
      <c r="A68" s="174" t="s">
        <v>254</v>
      </c>
      <c r="B68" s="175" t="s">
        <v>253</v>
      </c>
      <c r="C68" s="185">
        <f>C69+C74</f>
        <v>251927</v>
      </c>
      <c r="D68" s="185">
        <f>D69+D74</f>
        <v>264560.8</v>
      </c>
      <c r="F68" s="55"/>
    </row>
    <row r="69" spans="1:6" ht="12.75" x14ac:dyDescent="0.2">
      <c r="A69" s="172" t="s">
        <v>252</v>
      </c>
      <c r="B69" s="173" t="s">
        <v>251</v>
      </c>
      <c r="C69" s="185">
        <f>SUM(C70:C73)</f>
        <v>189000</v>
      </c>
      <c r="D69" s="184">
        <f>SUM(D70:D73)</f>
        <v>195172</v>
      </c>
      <c r="E69" s="52"/>
      <c r="F69" s="176"/>
    </row>
    <row r="70" spans="1:6" ht="51" x14ac:dyDescent="0.2">
      <c r="A70" s="172" t="s">
        <v>298</v>
      </c>
      <c r="B70" s="173" t="s">
        <v>201</v>
      </c>
      <c r="C70" s="184">
        <v>189000</v>
      </c>
      <c r="D70" s="184">
        <v>190607.9</v>
      </c>
      <c r="E70" s="52"/>
      <c r="F70" s="176"/>
    </row>
    <row r="71" spans="1:6" ht="38.25" x14ac:dyDescent="0.2">
      <c r="A71" s="172" t="s">
        <v>358</v>
      </c>
      <c r="B71" s="173" t="s">
        <v>202</v>
      </c>
      <c r="C71" s="184"/>
      <c r="D71" s="184">
        <v>2647.1</v>
      </c>
      <c r="E71" s="52"/>
      <c r="F71" s="176"/>
    </row>
    <row r="72" spans="1:6" ht="51" x14ac:dyDescent="0.2">
      <c r="A72" s="172" t="s">
        <v>299</v>
      </c>
      <c r="B72" s="173" t="s">
        <v>203</v>
      </c>
      <c r="C72" s="184"/>
      <c r="D72" s="184">
        <v>28.8</v>
      </c>
      <c r="E72" s="52"/>
      <c r="F72" s="176"/>
    </row>
    <row r="73" spans="1:6" ht="25.5" x14ac:dyDescent="0.2">
      <c r="A73" s="172" t="s">
        <v>300</v>
      </c>
      <c r="B73" s="173" t="s">
        <v>204</v>
      </c>
      <c r="C73" s="184"/>
      <c r="D73" s="184">
        <v>1888.2</v>
      </c>
      <c r="E73" s="52"/>
      <c r="F73" s="176"/>
    </row>
    <row r="74" spans="1:6" ht="12.75" x14ac:dyDescent="0.2">
      <c r="A74" s="174" t="s">
        <v>250</v>
      </c>
      <c r="B74" s="175" t="s">
        <v>249</v>
      </c>
      <c r="C74" s="185">
        <f>C75+C76+C77</f>
        <v>62927</v>
      </c>
      <c r="D74" s="185">
        <f>D75+D76+D77</f>
        <v>69388.799999999988</v>
      </c>
      <c r="E74" s="52"/>
    </row>
    <row r="75" spans="1:6" ht="51" x14ac:dyDescent="0.2">
      <c r="A75" s="172" t="s">
        <v>301</v>
      </c>
      <c r="B75" s="173" t="s">
        <v>205</v>
      </c>
      <c r="C75" s="184">
        <v>62927</v>
      </c>
      <c r="D75" s="184">
        <v>68310.2</v>
      </c>
      <c r="E75" s="52"/>
    </row>
    <row r="76" spans="1:6" ht="38.25" x14ac:dyDescent="0.2">
      <c r="A76" s="172" t="s">
        <v>302</v>
      </c>
      <c r="B76" s="173" t="s">
        <v>206</v>
      </c>
      <c r="C76" s="184"/>
      <c r="D76" s="184">
        <v>1079.9000000000001</v>
      </c>
      <c r="E76" s="52"/>
    </row>
    <row r="77" spans="1:6" ht="51" x14ac:dyDescent="0.2">
      <c r="A77" s="172" t="s">
        <v>303</v>
      </c>
      <c r="B77" s="173" t="s">
        <v>207</v>
      </c>
      <c r="C77" s="184"/>
      <c r="D77" s="184">
        <v>-1.3</v>
      </c>
      <c r="E77" s="52"/>
    </row>
    <row r="78" spans="1:6" s="52" customFormat="1" ht="12.75" x14ac:dyDescent="0.2">
      <c r="A78" s="174" t="s">
        <v>248</v>
      </c>
      <c r="B78" s="175" t="s">
        <v>247</v>
      </c>
      <c r="C78" s="185">
        <f>SUM(C79:C83)</f>
        <v>60425.3</v>
      </c>
      <c r="D78" s="185">
        <f>SUM(D79:D83)</f>
        <v>60516.3</v>
      </c>
    </row>
    <row r="79" spans="1:6" ht="51" x14ac:dyDescent="0.2">
      <c r="A79" s="172" t="s">
        <v>443</v>
      </c>
      <c r="B79" s="173" t="s">
        <v>446</v>
      </c>
      <c r="C79" s="184">
        <v>60244</v>
      </c>
      <c r="D79" s="184">
        <v>59284.7</v>
      </c>
      <c r="E79" s="52"/>
    </row>
    <row r="80" spans="1:6" ht="51" x14ac:dyDescent="0.2">
      <c r="A80" s="172" t="s">
        <v>444</v>
      </c>
      <c r="B80" s="173" t="s">
        <v>447</v>
      </c>
      <c r="C80" s="184"/>
      <c r="D80" s="184">
        <v>1152.8</v>
      </c>
      <c r="E80" s="52"/>
    </row>
    <row r="81" spans="1:5" ht="38.25" x14ac:dyDescent="0.2">
      <c r="A81" s="172" t="s">
        <v>445</v>
      </c>
      <c r="B81" s="173" t="s">
        <v>448</v>
      </c>
      <c r="C81" s="184"/>
      <c r="D81" s="184">
        <v>-105.6</v>
      </c>
      <c r="E81" s="52"/>
    </row>
    <row r="82" spans="1:5" ht="38.25" x14ac:dyDescent="0.2">
      <c r="A82" s="172" t="s">
        <v>304</v>
      </c>
      <c r="B82" s="173" t="s">
        <v>359</v>
      </c>
      <c r="C82" s="184">
        <v>10</v>
      </c>
      <c r="D82" s="184">
        <v>10</v>
      </c>
      <c r="E82" s="52"/>
    </row>
    <row r="83" spans="1:5" ht="76.5" x14ac:dyDescent="0.2">
      <c r="A83" s="172" t="s">
        <v>305</v>
      </c>
      <c r="B83" s="173" t="s">
        <v>360</v>
      </c>
      <c r="C83" s="184">
        <v>171.3</v>
      </c>
      <c r="D83" s="184">
        <v>174.4</v>
      </c>
      <c r="E83" s="52"/>
    </row>
    <row r="84" spans="1:5" ht="51" x14ac:dyDescent="0.2">
      <c r="A84" s="174" t="s">
        <v>476</v>
      </c>
      <c r="B84" s="175" t="s">
        <v>477</v>
      </c>
      <c r="C84" s="185">
        <v>0</v>
      </c>
      <c r="D84" s="185">
        <v>-0.1</v>
      </c>
      <c r="E84" s="52"/>
    </row>
    <row r="85" spans="1:5" ht="25.5" x14ac:dyDescent="0.2">
      <c r="A85" s="174" t="s">
        <v>246</v>
      </c>
      <c r="B85" s="175" t="s">
        <v>245</v>
      </c>
      <c r="C85" s="185">
        <f>SUM(C86:C93)</f>
        <v>360993.6</v>
      </c>
      <c r="D85" s="185">
        <f>SUM(D86:D93)</f>
        <v>385167.6</v>
      </c>
      <c r="E85" s="52"/>
    </row>
    <row r="86" spans="1:5" ht="51" x14ac:dyDescent="0.2">
      <c r="A86" s="172" t="s">
        <v>306</v>
      </c>
      <c r="B86" s="173" t="s">
        <v>140</v>
      </c>
      <c r="C86" s="186">
        <v>135278</v>
      </c>
      <c r="D86" s="184">
        <v>156005.70000000001</v>
      </c>
      <c r="E86" s="52"/>
    </row>
    <row r="87" spans="1:5" ht="51" x14ac:dyDescent="0.2">
      <c r="A87" s="172" t="s">
        <v>307</v>
      </c>
      <c r="B87" s="173" t="s">
        <v>208</v>
      </c>
      <c r="C87" s="186">
        <v>26418</v>
      </c>
      <c r="D87" s="184">
        <v>27877.3</v>
      </c>
      <c r="E87" s="52"/>
    </row>
    <row r="88" spans="1:5" ht="51" x14ac:dyDescent="0.2">
      <c r="A88" s="172" t="s">
        <v>308</v>
      </c>
      <c r="B88" s="173" t="s">
        <v>141</v>
      </c>
      <c r="C88" s="186">
        <v>1139.3</v>
      </c>
      <c r="D88" s="184">
        <v>1086.4000000000001</v>
      </c>
      <c r="E88" s="52"/>
    </row>
    <row r="89" spans="1:5" ht="25.5" x14ac:dyDescent="0.2">
      <c r="A89" s="172" t="s">
        <v>361</v>
      </c>
      <c r="B89" s="173" t="s">
        <v>209</v>
      </c>
      <c r="C89" s="186">
        <v>165188</v>
      </c>
      <c r="D89" s="184">
        <v>164539.9</v>
      </c>
      <c r="E89" s="52"/>
    </row>
    <row r="90" spans="1:5" ht="76.5" x14ac:dyDescent="0.2">
      <c r="A90" s="172" t="s">
        <v>362</v>
      </c>
      <c r="B90" s="173" t="s">
        <v>142</v>
      </c>
      <c r="C90" s="186">
        <v>19</v>
      </c>
      <c r="D90" s="184">
        <v>19</v>
      </c>
      <c r="E90" s="52"/>
    </row>
    <row r="91" spans="1:5" ht="63.75" x14ac:dyDescent="0.2">
      <c r="A91" s="172" t="s">
        <v>309</v>
      </c>
      <c r="B91" s="173" t="s">
        <v>143</v>
      </c>
      <c r="C91" s="186">
        <v>448.1</v>
      </c>
      <c r="D91" s="184">
        <v>516</v>
      </c>
      <c r="E91" s="52"/>
    </row>
    <row r="92" spans="1:5" ht="25.5" x14ac:dyDescent="0.2">
      <c r="A92" s="172" t="s">
        <v>310</v>
      </c>
      <c r="B92" s="173" t="s">
        <v>210</v>
      </c>
      <c r="C92" s="186">
        <v>1076.7</v>
      </c>
      <c r="D92" s="184">
        <v>1335.7</v>
      </c>
      <c r="E92" s="52"/>
    </row>
    <row r="93" spans="1:5" ht="51" x14ac:dyDescent="0.2">
      <c r="A93" s="172" t="s">
        <v>311</v>
      </c>
      <c r="B93" s="173" t="s">
        <v>144</v>
      </c>
      <c r="C93" s="186">
        <v>31426.5</v>
      </c>
      <c r="D93" s="184">
        <v>33787.599999999999</v>
      </c>
      <c r="E93" s="52"/>
    </row>
    <row r="94" spans="1:5" ht="12.75" x14ac:dyDescent="0.2">
      <c r="A94" s="174" t="s">
        <v>244</v>
      </c>
      <c r="B94" s="175" t="s">
        <v>243</v>
      </c>
      <c r="C94" s="185">
        <f>SUM(C95:C98)</f>
        <v>15968.599999999999</v>
      </c>
      <c r="D94" s="185">
        <f>SUM(D95:D98)</f>
        <v>16104.8</v>
      </c>
      <c r="E94" s="52"/>
    </row>
    <row r="95" spans="1:5" ht="51" x14ac:dyDescent="0.2">
      <c r="A95" s="172" t="s">
        <v>312</v>
      </c>
      <c r="B95" s="173" t="s">
        <v>211</v>
      </c>
      <c r="C95" s="187">
        <v>3049.7</v>
      </c>
      <c r="D95" s="184">
        <v>3056.4</v>
      </c>
      <c r="E95" s="52"/>
    </row>
    <row r="96" spans="1:5" ht="38.25" x14ac:dyDescent="0.2">
      <c r="A96" s="172" t="s">
        <v>313</v>
      </c>
      <c r="B96" s="173" t="s">
        <v>212</v>
      </c>
      <c r="C96" s="184">
        <v>280.60000000000002</v>
      </c>
      <c r="D96" s="184">
        <v>282.10000000000002</v>
      </c>
      <c r="E96" s="52"/>
    </row>
    <row r="97" spans="1:5" ht="38.25" x14ac:dyDescent="0.2">
      <c r="A97" s="172" t="s">
        <v>314</v>
      </c>
      <c r="B97" s="173" t="s">
        <v>213</v>
      </c>
      <c r="C97" s="184">
        <v>8242.5</v>
      </c>
      <c r="D97" s="184">
        <v>8370.5</v>
      </c>
      <c r="E97" s="52"/>
    </row>
    <row r="98" spans="1:5" ht="38.25" x14ac:dyDescent="0.2">
      <c r="A98" s="172" t="s">
        <v>363</v>
      </c>
      <c r="B98" s="173" t="s">
        <v>364</v>
      </c>
      <c r="C98" s="172">
        <v>4395.8</v>
      </c>
      <c r="D98" s="184">
        <v>4395.8</v>
      </c>
      <c r="E98" s="52"/>
    </row>
    <row r="99" spans="1:5" ht="12.75" x14ac:dyDescent="0.2">
      <c r="A99" s="174" t="s">
        <v>242</v>
      </c>
      <c r="B99" s="175" t="s">
        <v>241</v>
      </c>
      <c r="C99" s="185">
        <f>SUM(C100:C101)</f>
        <v>43162.400000000001</v>
      </c>
      <c r="D99" s="185">
        <f>SUM(D100:D101)</f>
        <v>84866</v>
      </c>
      <c r="E99" s="52"/>
    </row>
    <row r="100" spans="1:5" ht="25.5" x14ac:dyDescent="0.2">
      <c r="A100" s="172" t="s">
        <v>315</v>
      </c>
      <c r="B100" s="173" t="s">
        <v>145</v>
      </c>
      <c r="C100" s="184">
        <v>6561.4</v>
      </c>
      <c r="D100" s="184">
        <v>4063.3</v>
      </c>
      <c r="E100" s="52"/>
    </row>
    <row r="101" spans="1:5" ht="12.75" x14ac:dyDescent="0.2">
      <c r="A101" s="172" t="s">
        <v>316</v>
      </c>
      <c r="B101" s="173" t="s">
        <v>146</v>
      </c>
      <c r="C101" s="184">
        <v>36601</v>
      </c>
      <c r="D101" s="184">
        <v>80802.7</v>
      </c>
      <c r="E101" s="52"/>
    </row>
    <row r="102" spans="1:5" ht="12.75" x14ac:dyDescent="0.2">
      <c r="A102" s="174" t="s">
        <v>240</v>
      </c>
      <c r="B102" s="175" t="s">
        <v>239</v>
      </c>
      <c r="C102" s="185">
        <f>SUM(C103:C111)</f>
        <v>342329.7</v>
      </c>
      <c r="D102" s="185">
        <f>SUM(D103:D111)</f>
        <v>391300.00000000006</v>
      </c>
      <c r="E102" s="52"/>
    </row>
    <row r="103" spans="1:5" ht="12.75" x14ac:dyDescent="0.2">
      <c r="A103" s="172" t="s">
        <v>317</v>
      </c>
      <c r="B103" s="173" t="s">
        <v>147</v>
      </c>
      <c r="C103" s="172">
        <v>6693</v>
      </c>
      <c r="D103" s="172">
        <v>6919</v>
      </c>
      <c r="E103" s="52"/>
    </row>
    <row r="104" spans="1:5" ht="63.75" x14ac:dyDescent="0.2">
      <c r="A104" s="172" t="s">
        <v>478</v>
      </c>
      <c r="B104" s="173" t="s">
        <v>479</v>
      </c>
      <c r="C104" s="184">
        <v>44</v>
      </c>
      <c r="D104" s="184">
        <v>44</v>
      </c>
      <c r="E104" s="52"/>
    </row>
    <row r="105" spans="1:5" ht="63.75" x14ac:dyDescent="0.2">
      <c r="A105" s="172" t="s">
        <v>455</v>
      </c>
      <c r="B105" s="173" t="s">
        <v>456</v>
      </c>
      <c r="C105" s="186">
        <v>20.7</v>
      </c>
      <c r="D105" s="184">
        <v>47.2</v>
      </c>
      <c r="E105" s="52"/>
    </row>
    <row r="106" spans="1:5" ht="63.75" x14ac:dyDescent="0.2">
      <c r="A106" s="172" t="s">
        <v>318</v>
      </c>
      <c r="B106" s="173" t="s">
        <v>148</v>
      </c>
      <c r="C106" s="186">
        <v>297241</v>
      </c>
      <c r="D106" s="184">
        <v>320826.40000000002</v>
      </c>
      <c r="E106" s="52"/>
    </row>
    <row r="107" spans="1:5" ht="63.75" x14ac:dyDescent="0.2">
      <c r="A107" s="172" t="s">
        <v>480</v>
      </c>
      <c r="B107" s="173" t="s">
        <v>481</v>
      </c>
      <c r="C107" s="186">
        <v>350</v>
      </c>
      <c r="D107" s="184">
        <v>350</v>
      </c>
      <c r="E107" s="52"/>
    </row>
    <row r="108" spans="1:5" ht="38.25" x14ac:dyDescent="0.2">
      <c r="A108" s="172" t="s">
        <v>319</v>
      </c>
      <c r="B108" s="173" t="s">
        <v>149</v>
      </c>
      <c r="C108" s="186">
        <v>29034</v>
      </c>
      <c r="D108" s="184">
        <v>33780.5</v>
      </c>
      <c r="E108" s="52"/>
    </row>
    <row r="109" spans="1:5" ht="38.25" x14ac:dyDescent="0.2">
      <c r="A109" s="172" t="s">
        <v>320</v>
      </c>
      <c r="B109" s="173" t="s">
        <v>150</v>
      </c>
      <c r="C109" s="186">
        <v>6920</v>
      </c>
      <c r="D109" s="184">
        <v>27690.9</v>
      </c>
      <c r="E109" s="52"/>
    </row>
    <row r="110" spans="1:5" ht="51" x14ac:dyDescent="0.2">
      <c r="A110" s="56" t="s">
        <v>321</v>
      </c>
      <c r="B110" s="173" t="s">
        <v>151</v>
      </c>
      <c r="C110" s="186">
        <v>2000</v>
      </c>
      <c r="D110" s="184">
        <v>1614.9</v>
      </c>
      <c r="E110" s="52"/>
    </row>
    <row r="111" spans="1:5" ht="38.25" x14ac:dyDescent="0.2">
      <c r="A111" s="172" t="s">
        <v>365</v>
      </c>
      <c r="B111" s="173" t="s">
        <v>332</v>
      </c>
      <c r="C111" s="186">
        <v>27</v>
      </c>
      <c r="D111" s="184">
        <v>27.1</v>
      </c>
      <c r="E111" s="52"/>
    </row>
    <row r="112" spans="1:5" ht="12.75" x14ac:dyDescent="0.2">
      <c r="A112" s="174" t="s">
        <v>238</v>
      </c>
      <c r="B112" s="175" t="s">
        <v>237</v>
      </c>
      <c r="C112" s="185">
        <f>SUM(C113:C138)</f>
        <v>45433.3</v>
      </c>
      <c r="D112" s="185">
        <f>SUM(D113:D138)</f>
        <v>47221.299999999996</v>
      </c>
      <c r="E112" s="52"/>
    </row>
    <row r="113" spans="1:5" ht="89.25" x14ac:dyDescent="0.2">
      <c r="A113" s="172" t="s">
        <v>423</v>
      </c>
      <c r="B113" s="173" t="s">
        <v>366</v>
      </c>
      <c r="C113" s="184">
        <v>129.69999999999999</v>
      </c>
      <c r="D113" s="184">
        <v>99.6</v>
      </c>
      <c r="E113" s="52"/>
    </row>
    <row r="114" spans="1:5" ht="140.25" x14ac:dyDescent="0.2">
      <c r="A114" s="172" t="s">
        <v>424</v>
      </c>
      <c r="B114" s="173" t="s">
        <v>367</v>
      </c>
      <c r="C114" s="184">
        <v>1370.3</v>
      </c>
      <c r="D114" s="184">
        <v>1266.5</v>
      </c>
      <c r="E114" s="52"/>
    </row>
    <row r="115" spans="1:5" ht="63.75" x14ac:dyDescent="0.2">
      <c r="A115" s="172" t="s">
        <v>428</v>
      </c>
      <c r="B115" s="173" t="s">
        <v>368</v>
      </c>
      <c r="C115" s="184">
        <v>1128.4000000000001</v>
      </c>
      <c r="D115" s="184">
        <v>1011.9</v>
      </c>
      <c r="E115" s="52"/>
    </row>
    <row r="116" spans="1:5" ht="51" x14ac:dyDescent="0.2">
      <c r="A116" s="172" t="s">
        <v>369</v>
      </c>
      <c r="B116" s="173" t="s">
        <v>370</v>
      </c>
      <c r="C116" s="184">
        <v>39</v>
      </c>
      <c r="D116" s="184">
        <v>39</v>
      </c>
      <c r="E116" s="52"/>
    </row>
    <row r="117" spans="1:5" ht="89.25" x14ac:dyDescent="0.2">
      <c r="A117" s="172" t="s">
        <v>425</v>
      </c>
      <c r="B117" s="173" t="s">
        <v>371</v>
      </c>
      <c r="C117" s="184">
        <v>2005.3</v>
      </c>
      <c r="D117" s="184">
        <v>1545.2</v>
      </c>
      <c r="E117" s="52"/>
    </row>
    <row r="118" spans="1:5" ht="63.75" x14ac:dyDescent="0.2">
      <c r="A118" s="172" t="s">
        <v>372</v>
      </c>
      <c r="B118" s="173" t="s">
        <v>373</v>
      </c>
      <c r="C118" s="184">
        <v>73.5</v>
      </c>
      <c r="D118" s="184">
        <v>73.400000000000006</v>
      </c>
      <c r="E118" s="52"/>
    </row>
    <row r="119" spans="1:5" ht="127.5" x14ac:dyDescent="0.2">
      <c r="A119" s="172" t="s">
        <v>426</v>
      </c>
      <c r="B119" s="173" t="s">
        <v>457</v>
      </c>
      <c r="C119" s="184">
        <v>148.4</v>
      </c>
      <c r="D119" s="184">
        <v>178.9</v>
      </c>
      <c r="E119" s="52"/>
    </row>
    <row r="120" spans="1:5" ht="63.75" x14ac:dyDescent="0.2">
      <c r="A120" s="172" t="s">
        <v>482</v>
      </c>
      <c r="B120" s="173" t="s">
        <v>483</v>
      </c>
      <c r="C120" s="184">
        <v>2.1</v>
      </c>
      <c r="D120" s="184">
        <v>6.3</v>
      </c>
      <c r="E120" s="52"/>
    </row>
    <row r="121" spans="1:5" ht="51" x14ac:dyDescent="0.2">
      <c r="A121" s="172" t="s">
        <v>427</v>
      </c>
      <c r="B121" s="173" t="s">
        <v>374</v>
      </c>
      <c r="C121" s="184">
        <v>113.5</v>
      </c>
      <c r="D121" s="184">
        <v>68.7</v>
      </c>
      <c r="E121" s="52"/>
    </row>
    <row r="122" spans="1:5" ht="89.25" x14ac:dyDescent="0.2">
      <c r="A122" s="172" t="s">
        <v>429</v>
      </c>
      <c r="B122" s="173" t="s">
        <v>375</v>
      </c>
      <c r="C122" s="184">
        <v>580.70000000000005</v>
      </c>
      <c r="D122" s="184">
        <v>571.1</v>
      </c>
      <c r="E122" s="52"/>
    </row>
    <row r="123" spans="1:5" ht="102" x14ac:dyDescent="0.2">
      <c r="A123" s="172" t="s">
        <v>430</v>
      </c>
      <c r="B123" s="173" t="s">
        <v>376</v>
      </c>
      <c r="C123" s="184">
        <v>314.60000000000002</v>
      </c>
      <c r="D123" s="184">
        <v>329.79999999999995</v>
      </c>
      <c r="E123" s="52"/>
    </row>
    <row r="124" spans="1:5" ht="63.75" x14ac:dyDescent="0.2">
      <c r="A124" s="172" t="s">
        <v>377</v>
      </c>
      <c r="B124" s="173" t="s">
        <v>378</v>
      </c>
      <c r="C124" s="184">
        <v>70.2</v>
      </c>
      <c r="D124" s="184">
        <v>58.8</v>
      </c>
      <c r="E124" s="52"/>
    </row>
    <row r="125" spans="1:5" ht="89.25" x14ac:dyDescent="0.2">
      <c r="A125" s="172" t="s">
        <v>379</v>
      </c>
      <c r="B125" s="173" t="s">
        <v>380</v>
      </c>
      <c r="C125" s="184">
        <v>49.2</v>
      </c>
      <c r="D125" s="184">
        <v>45.7</v>
      </c>
      <c r="E125" s="52"/>
    </row>
    <row r="126" spans="1:5" ht="127.5" x14ac:dyDescent="0.2">
      <c r="A126" s="172" t="s">
        <v>381</v>
      </c>
      <c r="B126" s="173" t="s">
        <v>382</v>
      </c>
      <c r="C126" s="184">
        <v>3165.7</v>
      </c>
      <c r="D126" s="184">
        <v>2664</v>
      </c>
      <c r="E126" s="52"/>
    </row>
    <row r="127" spans="1:5" ht="76.5" x14ac:dyDescent="0.2">
      <c r="A127" s="172" t="s">
        <v>383</v>
      </c>
      <c r="B127" s="173" t="s">
        <v>384</v>
      </c>
      <c r="C127" s="184">
        <v>12486.2</v>
      </c>
      <c r="D127" s="184">
        <v>8696.2999999999993</v>
      </c>
      <c r="E127" s="52"/>
    </row>
    <row r="128" spans="1:5" ht="102" x14ac:dyDescent="0.2">
      <c r="A128" s="172" t="s">
        <v>449</v>
      </c>
      <c r="B128" s="173" t="s">
        <v>451</v>
      </c>
      <c r="C128" s="184">
        <v>2479.9</v>
      </c>
      <c r="D128" s="184">
        <v>2029.1</v>
      </c>
      <c r="E128" s="52"/>
    </row>
    <row r="129" spans="1:5" ht="102" x14ac:dyDescent="0.2">
      <c r="A129" s="172" t="s">
        <v>450</v>
      </c>
      <c r="B129" s="173" t="s">
        <v>452</v>
      </c>
      <c r="C129" s="184">
        <v>36.299999999999997</v>
      </c>
      <c r="D129" s="184">
        <v>36.299999999999997</v>
      </c>
      <c r="E129" s="52"/>
    </row>
    <row r="130" spans="1:5" ht="38.25" x14ac:dyDescent="0.2">
      <c r="A130" s="172" t="s">
        <v>385</v>
      </c>
      <c r="B130" s="173" t="s">
        <v>386</v>
      </c>
      <c r="C130" s="184">
        <v>1900</v>
      </c>
      <c r="D130" s="184">
        <v>1977.3</v>
      </c>
      <c r="E130" s="52"/>
    </row>
    <row r="131" spans="1:5" ht="51" x14ac:dyDescent="0.2">
      <c r="A131" s="172" t="s">
        <v>387</v>
      </c>
      <c r="B131" s="173" t="s">
        <v>388</v>
      </c>
      <c r="C131" s="184">
        <v>7904</v>
      </c>
      <c r="D131" s="184">
        <v>7610.4</v>
      </c>
      <c r="E131" s="52"/>
    </row>
    <row r="132" spans="1:5" ht="38.25" x14ac:dyDescent="0.2">
      <c r="A132" s="172" t="s">
        <v>389</v>
      </c>
      <c r="B132" s="173" t="s">
        <v>390</v>
      </c>
      <c r="C132" s="184">
        <v>207.2</v>
      </c>
      <c r="D132" s="184">
        <v>225</v>
      </c>
      <c r="E132" s="52"/>
    </row>
    <row r="133" spans="1:5" ht="51" x14ac:dyDescent="0.2">
      <c r="A133" s="172" t="s">
        <v>391</v>
      </c>
      <c r="B133" s="173" t="s">
        <v>392</v>
      </c>
      <c r="C133" s="184">
        <v>6871</v>
      </c>
      <c r="D133" s="184">
        <v>8091.9</v>
      </c>
      <c r="E133" s="52"/>
    </row>
    <row r="134" spans="1:5" ht="102" x14ac:dyDescent="0.2">
      <c r="A134" s="172" t="s">
        <v>484</v>
      </c>
      <c r="B134" s="173" t="s">
        <v>485</v>
      </c>
      <c r="C134" s="184">
        <v>370.3</v>
      </c>
      <c r="D134" s="184">
        <v>370.3</v>
      </c>
      <c r="E134" s="52"/>
    </row>
    <row r="135" spans="1:5" ht="38.25" x14ac:dyDescent="0.2">
      <c r="A135" s="172" t="s">
        <v>486</v>
      </c>
      <c r="B135" s="173" t="s">
        <v>487</v>
      </c>
      <c r="C135" s="184">
        <v>59</v>
      </c>
      <c r="D135" s="184">
        <v>76.5</v>
      </c>
      <c r="E135" s="52"/>
    </row>
    <row r="136" spans="1:5" ht="102" x14ac:dyDescent="0.2">
      <c r="A136" s="172" t="s">
        <v>393</v>
      </c>
      <c r="B136" s="173" t="s">
        <v>394</v>
      </c>
      <c r="C136" s="184">
        <v>1717.4</v>
      </c>
      <c r="D136" s="184">
        <v>1881.6</v>
      </c>
      <c r="E136" s="52"/>
    </row>
    <row r="137" spans="1:5" ht="51" x14ac:dyDescent="0.2">
      <c r="A137" s="172" t="s">
        <v>395</v>
      </c>
      <c r="B137" s="173" t="s">
        <v>396</v>
      </c>
      <c r="C137" s="184">
        <v>219</v>
      </c>
      <c r="D137" s="184">
        <v>204.1</v>
      </c>
      <c r="E137" s="52"/>
    </row>
    <row r="138" spans="1:5" ht="76.5" x14ac:dyDescent="0.2">
      <c r="A138" s="172" t="s">
        <v>397</v>
      </c>
      <c r="B138" s="173" t="s">
        <v>398</v>
      </c>
      <c r="C138" s="184">
        <v>1992.3999999999999</v>
      </c>
      <c r="D138" s="184">
        <v>8063.6</v>
      </c>
      <c r="E138" s="52"/>
    </row>
    <row r="139" spans="1:5" ht="12.75" x14ac:dyDescent="0.2">
      <c r="A139" s="174" t="s">
        <v>236</v>
      </c>
      <c r="B139" s="175" t="s">
        <v>235</v>
      </c>
      <c r="C139" s="185">
        <f>SUM(C140:C143)</f>
        <v>56404.6</v>
      </c>
      <c r="D139" s="185">
        <f>SUM(D140:D143)</f>
        <v>58211.1</v>
      </c>
      <c r="E139" s="52"/>
    </row>
    <row r="140" spans="1:5" ht="12.75" x14ac:dyDescent="0.2">
      <c r="A140" s="172" t="s">
        <v>490</v>
      </c>
      <c r="B140" s="173" t="s">
        <v>491</v>
      </c>
      <c r="C140" s="184">
        <v>0</v>
      </c>
      <c r="D140" s="184">
        <v>-18.2</v>
      </c>
      <c r="E140" s="52"/>
    </row>
    <row r="141" spans="1:5" ht="12.75" x14ac:dyDescent="0.2">
      <c r="A141" s="172" t="s">
        <v>399</v>
      </c>
      <c r="B141" s="173" t="s">
        <v>333</v>
      </c>
      <c r="C141" s="184">
        <v>56365.2</v>
      </c>
      <c r="D141" s="184">
        <v>58190.2</v>
      </c>
      <c r="E141" s="52"/>
    </row>
    <row r="142" spans="1:5" ht="38.25" x14ac:dyDescent="0.2">
      <c r="A142" s="172" t="s">
        <v>488</v>
      </c>
      <c r="B142" s="173" t="s">
        <v>489</v>
      </c>
      <c r="C142" s="184">
        <v>20</v>
      </c>
      <c r="D142" s="184">
        <v>19.7</v>
      </c>
      <c r="E142" s="52"/>
    </row>
    <row r="143" spans="1:5" ht="51" x14ac:dyDescent="0.2">
      <c r="A143" s="172" t="s">
        <v>492</v>
      </c>
      <c r="B143" s="173" t="s">
        <v>493</v>
      </c>
      <c r="C143" s="184">
        <v>19.399999999999999</v>
      </c>
      <c r="D143" s="184">
        <v>19.399999999999999</v>
      </c>
      <c r="E143" s="52"/>
    </row>
    <row r="144" spans="1:5" ht="12.75" x14ac:dyDescent="0.2">
      <c r="A144" s="174" t="s">
        <v>400</v>
      </c>
      <c r="B144" s="175" t="s">
        <v>334</v>
      </c>
      <c r="C144" s="185">
        <f>C145+C173+C175+C177</f>
        <v>11705974.5</v>
      </c>
      <c r="D144" s="185">
        <f>D145+D173+D175+D177</f>
        <v>10808961.4</v>
      </c>
      <c r="E144" s="52"/>
    </row>
    <row r="145" spans="1:6" ht="25.5" x14ac:dyDescent="0.2">
      <c r="A145" s="174" t="s">
        <v>234</v>
      </c>
      <c r="B145" s="175" t="s">
        <v>233</v>
      </c>
      <c r="C145" s="185">
        <f>C146+C149+C160+C168</f>
        <v>11690974.5</v>
      </c>
      <c r="D145" s="185">
        <f>D146+D149+D160+D168</f>
        <v>10852322.799999999</v>
      </c>
      <c r="E145" s="52"/>
    </row>
    <row r="146" spans="1:6" ht="12.75" x14ac:dyDescent="0.2">
      <c r="A146" s="174" t="s">
        <v>232</v>
      </c>
      <c r="B146" s="175" t="s">
        <v>231</v>
      </c>
      <c r="C146" s="185">
        <f>C147+C148</f>
        <v>66192.899999999994</v>
      </c>
      <c r="D146" s="185">
        <f>SUM(D147:D148)</f>
        <v>66192.899999999994</v>
      </c>
      <c r="E146" s="52"/>
    </row>
    <row r="147" spans="1:6" ht="25.5" x14ac:dyDescent="0.2">
      <c r="A147" s="172" t="s">
        <v>401</v>
      </c>
      <c r="B147" s="173" t="s">
        <v>152</v>
      </c>
      <c r="C147" s="184">
        <v>63192.9</v>
      </c>
      <c r="D147" s="184">
        <v>63192.9</v>
      </c>
      <c r="E147" s="52"/>
    </row>
    <row r="148" spans="1:6" ht="12.75" x14ac:dyDescent="0.2">
      <c r="A148" s="172" t="s">
        <v>322</v>
      </c>
      <c r="B148" s="173" t="s">
        <v>161</v>
      </c>
      <c r="C148" s="184">
        <v>3000</v>
      </c>
      <c r="D148" s="184">
        <v>3000</v>
      </c>
      <c r="E148" s="52"/>
    </row>
    <row r="149" spans="1:6" s="52" customFormat="1" ht="12.75" x14ac:dyDescent="0.2">
      <c r="A149" s="174" t="s">
        <v>230</v>
      </c>
      <c r="B149" s="175" t="s">
        <v>229</v>
      </c>
      <c r="C149" s="185">
        <f>SUM(C150:C159)</f>
        <v>7750482.1999999993</v>
      </c>
      <c r="D149" s="185">
        <f>SUM(D150:D159)</f>
        <v>7057655.6999999993</v>
      </c>
    </row>
    <row r="150" spans="1:6" ht="25.5" x14ac:dyDescent="0.2">
      <c r="A150" s="172" t="s">
        <v>323</v>
      </c>
      <c r="B150" s="173" t="s">
        <v>162</v>
      </c>
      <c r="C150" s="184">
        <v>1222315.7</v>
      </c>
      <c r="D150" s="184">
        <v>863526.6</v>
      </c>
      <c r="E150" s="52"/>
    </row>
    <row r="151" spans="1:6" ht="76.5" x14ac:dyDescent="0.2">
      <c r="A151" s="172" t="s">
        <v>402</v>
      </c>
      <c r="B151" s="173" t="s">
        <v>335</v>
      </c>
      <c r="C151" s="184">
        <v>416244.7</v>
      </c>
      <c r="D151" s="184">
        <v>244102.8</v>
      </c>
      <c r="E151" s="52"/>
    </row>
    <row r="152" spans="1:6" ht="63.75" x14ac:dyDescent="0.2">
      <c r="A152" s="172" t="s">
        <v>403</v>
      </c>
      <c r="B152" s="173" t="s">
        <v>153</v>
      </c>
      <c r="C152" s="184">
        <v>8973.9</v>
      </c>
      <c r="D152" s="184">
        <v>7899.4</v>
      </c>
      <c r="E152" s="52"/>
    </row>
    <row r="153" spans="1:6" ht="63.75" x14ac:dyDescent="0.2">
      <c r="A153" s="172" t="s">
        <v>494</v>
      </c>
      <c r="B153" s="173" t="s">
        <v>495</v>
      </c>
      <c r="C153" s="184">
        <v>1097931.8999999999</v>
      </c>
      <c r="D153" s="184">
        <v>1097931.8999999999</v>
      </c>
      <c r="E153" s="52"/>
    </row>
    <row r="154" spans="1:6" ht="25.5" x14ac:dyDescent="0.2">
      <c r="A154" s="172" t="s">
        <v>404</v>
      </c>
      <c r="B154" s="173" t="s">
        <v>405</v>
      </c>
      <c r="C154" s="184">
        <v>8309.7999999999993</v>
      </c>
      <c r="D154" s="184">
        <v>8309.7999999999993</v>
      </c>
      <c r="E154" s="52"/>
    </row>
    <row r="155" spans="1:6" ht="38.25" x14ac:dyDescent="0.2">
      <c r="A155" s="172" t="s">
        <v>406</v>
      </c>
      <c r="B155" s="173" t="s">
        <v>336</v>
      </c>
      <c r="C155" s="184">
        <v>964333.3</v>
      </c>
      <c r="D155" s="184">
        <v>964333.3</v>
      </c>
      <c r="E155" s="52"/>
    </row>
    <row r="156" spans="1:6" ht="25.5" x14ac:dyDescent="0.2">
      <c r="A156" s="172" t="s">
        <v>407</v>
      </c>
      <c r="B156" s="173" t="s">
        <v>408</v>
      </c>
      <c r="C156" s="184">
        <v>104486</v>
      </c>
      <c r="D156" s="184">
        <v>104486</v>
      </c>
      <c r="E156" s="52"/>
    </row>
    <row r="157" spans="1:6" ht="25.5" x14ac:dyDescent="0.2">
      <c r="A157" s="172" t="s">
        <v>496</v>
      </c>
      <c r="B157" s="173" t="s">
        <v>497</v>
      </c>
      <c r="C157" s="184">
        <v>23475.3</v>
      </c>
      <c r="D157" s="184">
        <v>23475.3</v>
      </c>
      <c r="E157" s="52"/>
    </row>
    <row r="158" spans="1:6" ht="25.5" x14ac:dyDescent="0.2">
      <c r="A158" s="172" t="s">
        <v>324</v>
      </c>
      <c r="B158" s="173" t="s">
        <v>214</v>
      </c>
      <c r="C158" s="184">
        <v>119085.3</v>
      </c>
      <c r="D158" s="184">
        <v>119085.3</v>
      </c>
      <c r="E158" s="52"/>
      <c r="F158" s="177"/>
    </row>
    <row r="159" spans="1:6" ht="12.75" x14ac:dyDescent="0.2">
      <c r="A159" s="172" t="s">
        <v>409</v>
      </c>
      <c r="B159" s="173" t="s">
        <v>154</v>
      </c>
      <c r="C159" s="184">
        <v>3785326.3</v>
      </c>
      <c r="D159" s="184">
        <v>3624505.3</v>
      </c>
      <c r="E159" s="52"/>
      <c r="F159" s="177"/>
    </row>
    <row r="160" spans="1:6" s="52" customFormat="1" ht="12.75" x14ac:dyDescent="0.2">
      <c r="A160" s="174" t="s">
        <v>228</v>
      </c>
      <c r="B160" s="175" t="s">
        <v>227</v>
      </c>
      <c r="C160" s="185">
        <f>SUM(C161:C167)</f>
        <v>2674072</v>
      </c>
      <c r="D160" s="185">
        <f>SUM(D161:D167)</f>
        <v>2615308.6</v>
      </c>
    </row>
    <row r="161" spans="1:5" ht="38.25" x14ac:dyDescent="0.2">
      <c r="A161" s="172" t="s">
        <v>410</v>
      </c>
      <c r="B161" s="173" t="s">
        <v>155</v>
      </c>
      <c r="C161" s="186">
        <v>50477.8</v>
      </c>
      <c r="D161" s="184">
        <v>50066.2</v>
      </c>
      <c r="E161" s="52"/>
    </row>
    <row r="162" spans="1:5" ht="51" x14ac:dyDescent="0.2">
      <c r="A162" s="172" t="s">
        <v>411</v>
      </c>
      <c r="B162" s="173" t="s">
        <v>156</v>
      </c>
      <c r="C162" s="186">
        <v>104695</v>
      </c>
      <c r="D162" s="184">
        <v>104694.6</v>
      </c>
      <c r="E162" s="52"/>
    </row>
    <row r="163" spans="1:5" ht="51" x14ac:dyDescent="0.2">
      <c r="A163" s="172" t="s">
        <v>412</v>
      </c>
      <c r="B163" s="173" t="s">
        <v>157</v>
      </c>
      <c r="C163" s="186">
        <v>114935.6</v>
      </c>
      <c r="D163" s="184">
        <v>114935.7</v>
      </c>
      <c r="E163" s="52"/>
    </row>
    <row r="164" spans="1:5" ht="38.25" x14ac:dyDescent="0.2">
      <c r="A164" s="172" t="s">
        <v>413</v>
      </c>
      <c r="B164" s="173" t="s">
        <v>158</v>
      </c>
      <c r="C164" s="186">
        <v>483.6</v>
      </c>
      <c r="D164" s="184">
        <v>412.6</v>
      </c>
      <c r="E164" s="52"/>
    </row>
    <row r="165" spans="1:5" ht="38.25" x14ac:dyDescent="0.2">
      <c r="A165" s="172" t="s">
        <v>414</v>
      </c>
      <c r="B165" s="173" t="s">
        <v>415</v>
      </c>
      <c r="C165" s="186">
        <v>123507.7</v>
      </c>
      <c r="D165" s="184">
        <v>115520.7</v>
      </c>
      <c r="E165" s="52"/>
    </row>
    <row r="166" spans="1:5" ht="38.25" x14ac:dyDescent="0.2">
      <c r="A166" s="172" t="s">
        <v>416</v>
      </c>
      <c r="B166" s="173" t="s">
        <v>417</v>
      </c>
      <c r="C166" s="186">
        <v>159976.6</v>
      </c>
      <c r="D166" s="184">
        <v>118347.3</v>
      </c>
      <c r="E166" s="52"/>
    </row>
    <row r="167" spans="1:5" ht="12.75" x14ac:dyDescent="0.2">
      <c r="A167" s="172" t="s">
        <v>418</v>
      </c>
      <c r="B167" s="173" t="s">
        <v>159</v>
      </c>
      <c r="C167" s="184">
        <v>2119995.7000000002</v>
      </c>
      <c r="D167" s="184">
        <v>2111331.5</v>
      </c>
      <c r="E167" s="52"/>
    </row>
    <row r="168" spans="1:5" s="52" customFormat="1" ht="12.75" x14ac:dyDescent="0.2">
      <c r="A168" s="174" t="s">
        <v>226</v>
      </c>
      <c r="B168" s="175" t="s">
        <v>225</v>
      </c>
      <c r="C168" s="185">
        <f>SUM(C169:C172)</f>
        <v>1200227.3999999999</v>
      </c>
      <c r="D168" s="185">
        <f>SUM(D169:D172)</f>
        <v>1113165.5999999999</v>
      </c>
    </row>
    <row r="169" spans="1:5" ht="51" x14ac:dyDescent="0.2">
      <c r="A169" s="172" t="s">
        <v>325</v>
      </c>
      <c r="B169" s="173" t="s">
        <v>163</v>
      </c>
      <c r="C169" s="186">
        <v>688456</v>
      </c>
      <c r="D169" s="184">
        <v>688456</v>
      </c>
      <c r="E169" s="52"/>
    </row>
    <row r="170" spans="1:5" ht="25.5" x14ac:dyDescent="0.2">
      <c r="A170" s="172" t="s">
        <v>326</v>
      </c>
      <c r="B170" s="173" t="s">
        <v>164</v>
      </c>
      <c r="C170" s="186">
        <v>5000</v>
      </c>
      <c r="D170" s="184">
        <v>5000</v>
      </c>
      <c r="E170" s="52"/>
    </row>
    <row r="171" spans="1:5" ht="51" x14ac:dyDescent="0.2">
      <c r="A171" s="172" t="s">
        <v>498</v>
      </c>
      <c r="B171" s="173" t="s">
        <v>499</v>
      </c>
      <c r="C171" s="186">
        <v>415622.7</v>
      </c>
      <c r="D171" s="184">
        <v>415622.7</v>
      </c>
      <c r="E171" s="52"/>
    </row>
    <row r="172" spans="1:5" ht="25.5" x14ac:dyDescent="0.2">
      <c r="A172" s="172" t="s">
        <v>419</v>
      </c>
      <c r="B172" s="173" t="s">
        <v>160</v>
      </c>
      <c r="C172" s="184">
        <v>91148.7</v>
      </c>
      <c r="D172" s="184">
        <v>4086.9</v>
      </c>
      <c r="E172" s="52"/>
    </row>
    <row r="173" spans="1:5" s="52" customFormat="1" ht="12.75" x14ac:dyDescent="0.2">
      <c r="A173" s="174" t="s">
        <v>224</v>
      </c>
      <c r="B173" s="175" t="s">
        <v>223</v>
      </c>
      <c r="C173" s="185">
        <f>C174</f>
        <v>15000</v>
      </c>
      <c r="D173" s="185">
        <f>D174</f>
        <v>15000</v>
      </c>
    </row>
    <row r="174" spans="1:5" ht="12.75" x14ac:dyDescent="0.2">
      <c r="A174" s="172" t="s">
        <v>327</v>
      </c>
      <c r="B174" s="173" t="s">
        <v>215</v>
      </c>
      <c r="C174" s="184">
        <v>15000</v>
      </c>
      <c r="D174" s="184">
        <v>15000</v>
      </c>
      <c r="E174" s="52"/>
    </row>
    <row r="175" spans="1:5" s="52" customFormat="1" ht="51" x14ac:dyDescent="0.2">
      <c r="A175" s="174" t="s">
        <v>222</v>
      </c>
      <c r="B175" s="175" t="s">
        <v>221</v>
      </c>
      <c r="C175" s="185">
        <v>0</v>
      </c>
      <c r="D175" s="185">
        <f>D176</f>
        <v>24093.3</v>
      </c>
    </row>
    <row r="176" spans="1:5" ht="25.5" x14ac:dyDescent="0.2">
      <c r="A176" s="172" t="s">
        <v>328</v>
      </c>
      <c r="B176" s="173" t="s">
        <v>337</v>
      </c>
      <c r="C176" s="184">
        <v>0</v>
      </c>
      <c r="D176" s="184">
        <v>24093.3</v>
      </c>
      <c r="E176" s="52"/>
    </row>
    <row r="177" spans="1:5" s="52" customFormat="1" ht="38.25" x14ac:dyDescent="0.2">
      <c r="A177" s="174" t="s">
        <v>220</v>
      </c>
      <c r="B177" s="175" t="s">
        <v>219</v>
      </c>
      <c r="C177" s="185">
        <v>0</v>
      </c>
      <c r="D177" s="185">
        <f>SUM(D178:D182)</f>
        <v>-82454.699999999983</v>
      </c>
    </row>
    <row r="178" spans="1:5" ht="38.25" x14ac:dyDescent="0.2">
      <c r="A178" s="172" t="s">
        <v>500</v>
      </c>
      <c r="B178" s="173" t="s">
        <v>502</v>
      </c>
      <c r="C178" s="172">
        <v>0</v>
      </c>
      <c r="D178" s="172">
        <v>-32918.199999999997</v>
      </c>
      <c r="E178" s="52"/>
    </row>
    <row r="179" spans="1:5" ht="25.5" x14ac:dyDescent="0.2">
      <c r="A179" s="172" t="s">
        <v>501</v>
      </c>
      <c r="B179" s="173" t="s">
        <v>503</v>
      </c>
      <c r="C179" s="172">
        <v>0</v>
      </c>
      <c r="D179" s="172">
        <v>-1252.0999999999999</v>
      </c>
      <c r="E179" s="52"/>
    </row>
    <row r="180" spans="1:5" ht="51" x14ac:dyDescent="0.2">
      <c r="A180" s="172" t="s">
        <v>453</v>
      </c>
      <c r="B180" s="173" t="s">
        <v>454</v>
      </c>
      <c r="C180" s="172">
        <v>0</v>
      </c>
      <c r="D180" s="172">
        <v>-12818.5</v>
      </c>
      <c r="E180" s="52"/>
    </row>
    <row r="181" spans="1:5" ht="51" x14ac:dyDescent="0.2">
      <c r="A181" s="172" t="s">
        <v>420</v>
      </c>
      <c r="B181" s="173" t="s">
        <v>421</v>
      </c>
      <c r="C181" s="172">
        <v>0</v>
      </c>
      <c r="D181" s="172">
        <v>-8331.2999999999993</v>
      </c>
      <c r="E181" s="52"/>
    </row>
    <row r="182" spans="1:5" ht="38.25" x14ac:dyDescent="0.2">
      <c r="A182" s="172" t="s">
        <v>422</v>
      </c>
      <c r="B182" s="173" t="s">
        <v>216</v>
      </c>
      <c r="C182" s="172">
        <v>0</v>
      </c>
      <c r="D182" s="172">
        <v>-27134.6</v>
      </c>
      <c r="E182" s="52"/>
    </row>
    <row r="183" spans="1:5" hidden="1" x14ac:dyDescent="0.2">
      <c r="A183" s="178"/>
      <c r="B183" s="57"/>
      <c r="C183" s="188"/>
      <c r="D183" s="188"/>
    </row>
  </sheetData>
  <mergeCells count="3">
    <mergeCell ref="A4:D4"/>
    <mergeCell ref="A5:D5"/>
    <mergeCell ref="C1:D1"/>
  </mergeCells>
  <pageMargins left="0.59055118110236227" right="0.19685039370078741" top="0.39370078740157483" bottom="0.39370078740157483" header="0" footer="0"/>
  <pageSetup paperSize="9" scale="84" fitToHeight="0" orientation="portrait" r:id="rId1"/>
  <headerFooter alignWithMargins="0"/>
  <colBreaks count="1" manualBreakCount="1">
    <brk id="5" max="250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831"/>
  <sheetViews>
    <sheetView topLeftCell="A67" zoomScale="82" zoomScaleNormal="82" workbookViewId="0">
      <selection activeCell="D22" sqref="D22"/>
    </sheetView>
  </sheetViews>
  <sheetFormatPr defaultColWidth="8" defaultRowHeight="15" x14ac:dyDescent="0.25"/>
  <cols>
    <col min="1" max="1" width="47.125" style="130" customWidth="1"/>
    <col min="2" max="2" width="6.875" style="115" customWidth="1"/>
    <col min="3" max="3" width="8" style="84"/>
    <col min="4" max="4" width="13.375" style="84" customWidth="1"/>
    <col min="5" max="5" width="5.75" style="115" customWidth="1"/>
    <col min="6" max="7" width="13.875" style="114" customWidth="1"/>
    <col min="8" max="8" width="8.25" style="85" customWidth="1"/>
    <col min="9" max="9" width="8" style="85" customWidth="1"/>
    <col min="10" max="16384" width="8" style="85"/>
  </cols>
  <sheetData>
    <row r="1" spans="1:7" ht="44.25" customHeight="1" x14ac:dyDescent="0.25">
      <c r="F1" s="198" t="s">
        <v>1118</v>
      </c>
      <c r="G1" s="199"/>
    </row>
    <row r="4" spans="1:7" ht="15.75" customHeight="1" x14ac:dyDescent="0.25">
      <c r="A4" s="197" t="s">
        <v>464</v>
      </c>
      <c r="B4" s="197"/>
      <c r="C4" s="197"/>
      <c r="D4" s="197"/>
      <c r="E4" s="197"/>
      <c r="F4" s="197"/>
      <c r="G4" s="197"/>
    </row>
    <row r="5" spans="1:7" ht="15.75" customHeight="1" x14ac:dyDescent="0.25">
      <c r="A5" s="189"/>
      <c r="B5" s="189"/>
      <c r="C5" s="189"/>
      <c r="D5" s="189"/>
      <c r="E5" s="189"/>
      <c r="F5" s="190"/>
      <c r="G5" s="190"/>
    </row>
    <row r="6" spans="1:7" ht="15" customHeight="1" x14ac:dyDescent="0.25">
      <c r="A6" s="131"/>
      <c r="B6" s="154"/>
      <c r="C6" s="88"/>
      <c r="D6" s="88"/>
      <c r="E6" s="116"/>
      <c r="F6" s="162"/>
      <c r="G6" s="162" t="s">
        <v>218</v>
      </c>
    </row>
    <row r="7" spans="1:7" ht="30" x14ac:dyDescent="0.25">
      <c r="A7" s="132" t="s">
        <v>84</v>
      </c>
      <c r="B7" s="155" t="s">
        <v>135</v>
      </c>
      <c r="C7" s="89" t="s">
        <v>136</v>
      </c>
      <c r="D7" s="89" t="s">
        <v>137</v>
      </c>
      <c r="E7" s="117" t="s">
        <v>85</v>
      </c>
      <c r="F7" s="191" t="s">
        <v>1122</v>
      </c>
      <c r="G7" s="191" t="s">
        <v>1121</v>
      </c>
    </row>
    <row r="8" spans="1:7" s="86" customFormat="1" x14ac:dyDescent="0.25">
      <c r="A8" s="133" t="s">
        <v>504</v>
      </c>
      <c r="B8" s="156" t="s">
        <v>505</v>
      </c>
      <c r="C8" s="91"/>
      <c r="D8" s="90"/>
      <c r="E8" s="118"/>
      <c r="F8" s="110">
        <f>F9+F24</f>
        <v>42835.399999999994</v>
      </c>
      <c r="G8" s="110">
        <f>G9+G24</f>
        <v>39622.9</v>
      </c>
    </row>
    <row r="9" spans="1:7" s="86" customFormat="1" x14ac:dyDescent="0.25">
      <c r="A9" s="134" t="s">
        <v>2</v>
      </c>
      <c r="B9" s="119" t="s">
        <v>505</v>
      </c>
      <c r="C9" s="91" t="s">
        <v>1</v>
      </c>
      <c r="D9" s="91"/>
      <c r="E9" s="118"/>
      <c r="F9" s="122">
        <f>F10+F20</f>
        <v>42720.399999999994</v>
      </c>
      <c r="G9" s="111">
        <f>G10+G20</f>
        <v>39508</v>
      </c>
    </row>
    <row r="10" spans="1:7" s="86" customFormat="1" ht="66.75" customHeight="1" x14ac:dyDescent="0.25">
      <c r="A10" s="134" t="s">
        <v>6</v>
      </c>
      <c r="B10" s="119" t="s">
        <v>505</v>
      </c>
      <c r="C10" s="91" t="s">
        <v>5</v>
      </c>
      <c r="D10" s="91"/>
      <c r="E10" s="118"/>
      <c r="F10" s="122">
        <f>F11</f>
        <v>42145.7</v>
      </c>
      <c r="G10" s="111">
        <f>G11</f>
        <v>39036.699999999997</v>
      </c>
    </row>
    <row r="11" spans="1:7" s="86" customFormat="1" x14ac:dyDescent="0.25">
      <c r="A11" s="134" t="s">
        <v>506</v>
      </c>
      <c r="B11" s="119" t="s">
        <v>505</v>
      </c>
      <c r="C11" s="91" t="s">
        <v>5</v>
      </c>
      <c r="D11" s="91" t="s">
        <v>507</v>
      </c>
      <c r="E11" s="118"/>
      <c r="F11" s="122">
        <f>F12+F14+F18</f>
        <v>42145.7</v>
      </c>
      <c r="G11" s="122">
        <f>G12+G14+G18</f>
        <v>39036.699999999997</v>
      </c>
    </row>
    <row r="12" spans="1:7" s="86" customFormat="1" ht="30" x14ac:dyDescent="0.25">
      <c r="A12" s="134" t="s">
        <v>508</v>
      </c>
      <c r="B12" s="119" t="s">
        <v>505</v>
      </c>
      <c r="C12" s="91" t="s">
        <v>5</v>
      </c>
      <c r="D12" s="91" t="s">
        <v>509</v>
      </c>
      <c r="E12" s="118"/>
      <c r="F12" s="122">
        <f>F13</f>
        <v>3344.3</v>
      </c>
      <c r="G12" s="111">
        <f>G13</f>
        <v>2401.1</v>
      </c>
    </row>
    <row r="13" spans="1:7" s="86" customFormat="1" ht="75" x14ac:dyDescent="0.25">
      <c r="A13" s="134" t="s">
        <v>510</v>
      </c>
      <c r="B13" s="119" t="s">
        <v>505</v>
      </c>
      <c r="C13" s="91" t="s">
        <v>5</v>
      </c>
      <c r="D13" s="91" t="s">
        <v>509</v>
      </c>
      <c r="E13" s="118">
        <v>100</v>
      </c>
      <c r="F13" s="111">
        <v>3344.3</v>
      </c>
      <c r="G13" s="111">
        <v>2401.1</v>
      </c>
    </row>
    <row r="14" spans="1:7" s="86" customFormat="1" ht="30" x14ac:dyDescent="0.25">
      <c r="A14" s="135" t="s">
        <v>511</v>
      </c>
      <c r="B14" s="119" t="s">
        <v>505</v>
      </c>
      <c r="C14" s="91" t="s">
        <v>5</v>
      </c>
      <c r="D14" s="91" t="s">
        <v>512</v>
      </c>
      <c r="E14" s="118"/>
      <c r="F14" s="111">
        <f>F15+F16+F17</f>
        <v>24281.9</v>
      </c>
      <c r="G14" s="111">
        <f>G15+G16+G17</f>
        <v>22178.499999999996</v>
      </c>
    </row>
    <row r="15" spans="1:7" s="86" customFormat="1" ht="75" x14ac:dyDescent="0.25">
      <c r="A15" s="134" t="s">
        <v>510</v>
      </c>
      <c r="B15" s="119" t="s">
        <v>505</v>
      </c>
      <c r="C15" s="91" t="s">
        <v>5</v>
      </c>
      <c r="D15" s="91" t="s">
        <v>512</v>
      </c>
      <c r="E15" s="118">
        <v>100</v>
      </c>
      <c r="F15" s="111">
        <v>21514.400000000001</v>
      </c>
      <c r="G15" s="111">
        <v>19411.099999999999</v>
      </c>
    </row>
    <row r="16" spans="1:7" s="86" customFormat="1" ht="30" x14ac:dyDescent="0.25">
      <c r="A16" s="134" t="s">
        <v>513</v>
      </c>
      <c r="B16" s="119" t="s">
        <v>505</v>
      </c>
      <c r="C16" s="91" t="s">
        <v>5</v>
      </c>
      <c r="D16" s="91" t="s">
        <v>512</v>
      </c>
      <c r="E16" s="118">
        <v>200</v>
      </c>
      <c r="F16" s="111">
        <v>1503.3</v>
      </c>
      <c r="G16" s="111">
        <v>1503.3</v>
      </c>
    </row>
    <row r="17" spans="1:7" s="86" customFormat="1" x14ac:dyDescent="0.25">
      <c r="A17" s="134" t="s">
        <v>514</v>
      </c>
      <c r="B17" s="119" t="s">
        <v>505</v>
      </c>
      <c r="C17" s="91" t="s">
        <v>5</v>
      </c>
      <c r="D17" s="91" t="s">
        <v>512</v>
      </c>
      <c r="E17" s="118">
        <v>300</v>
      </c>
      <c r="F17" s="111">
        <v>1264.2</v>
      </c>
      <c r="G17" s="111">
        <v>1264.0999999999999</v>
      </c>
    </row>
    <row r="18" spans="1:7" s="86" customFormat="1" ht="30" x14ac:dyDescent="0.25">
      <c r="A18" s="134" t="s">
        <v>515</v>
      </c>
      <c r="B18" s="119" t="s">
        <v>505</v>
      </c>
      <c r="C18" s="91" t="s">
        <v>5</v>
      </c>
      <c r="D18" s="91" t="s">
        <v>516</v>
      </c>
      <c r="E18" s="118"/>
      <c r="F18" s="111">
        <f>F19</f>
        <v>14519.5</v>
      </c>
      <c r="G18" s="111">
        <v>14457.1</v>
      </c>
    </row>
    <row r="19" spans="1:7" s="86" customFormat="1" ht="75" x14ac:dyDescent="0.25">
      <c r="A19" s="134" t="s">
        <v>510</v>
      </c>
      <c r="B19" s="119" t="s">
        <v>505</v>
      </c>
      <c r="C19" s="91" t="s">
        <v>5</v>
      </c>
      <c r="D19" s="91" t="s">
        <v>516</v>
      </c>
      <c r="E19" s="118">
        <v>100</v>
      </c>
      <c r="F19" s="111">
        <v>14519.5</v>
      </c>
      <c r="G19" s="111">
        <v>14457.1</v>
      </c>
    </row>
    <row r="20" spans="1:7" s="86" customFormat="1" x14ac:dyDescent="0.25">
      <c r="A20" s="134" t="s">
        <v>18</v>
      </c>
      <c r="B20" s="119" t="s">
        <v>505</v>
      </c>
      <c r="C20" s="91" t="s">
        <v>17</v>
      </c>
      <c r="D20" s="91"/>
      <c r="E20" s="118"/>
      <c r="F20" s="111">
        <f t="shared" ref="F20:G22" si="0">F21</f>
        <v>574.70000000000005</v>
      </c>
      <c r="G20" s="111">
        <f t="shared" si="0"/>
        <v>471.3</v>
      </c>
    </row>
    <row r="21" spans="1:7" s="86" customFormat="1" x14ac:dyDescent="0.25">
      <c r="A21" s="134" t="s">
        <v>506</v>
      </c>
      <c r="B21" s="119" t="s">
        <v>505</v>
      </c>
      <c r="C21" s="91" t="s">
        <v>17</v>
      </c>
      <c r="D21" s="91" t="s">
        <v>507</v>
      </c>
      <c r="E21" s="118"/>
      <c r="F21" s="111">
        <f t="shared" si="0"/>
        <v>574.70000000000005</v>
      </c>
      <c r="G21" s="111">
        <f t="shared" si="0"/>
        <v>471.3</v>
      </c>
    </row>
    <row r="22" spans="1:7" s="86" customFormat="1" ht="30" x14ac:dyDescent="0.25">
      <c r="A22" s="134" t="s">
        <v>517</v>
      </c>
      <c r="B22" s="119" t="s">
        <v>505</v>
      </c>
      <c r="C22" s="91" t="s">
        <v>17</v>
      </c>
      <c r="D22" s="91" t="s">
        <v>518</v>
      </c>
      <c r="E22" s="118"/>
      <c r="F22" s="111">
        <f t="shared" si="0"/>
        <v>574.70000000000005</v>
      </c>
      <c r="G22" s="111">
        <f t="shared" si="0"/>
        <v>471.3</v>
      </c>
    </row>
    <row r="23" spans="1:7" s="86" customFormat="1" x14ac:dyDescent="0.25">
      <c r="A23" s="134" t="s">
        <v>514</v>
      </c>
      <c r="B23" s="119" t="s">
        <v>505</v>
      </c>
      <c r="C23" s="91" t="s">
        <v>17</v>
      </c>
      <c r="D23" s="91" t="s">
        <v>518</v>
      </c>
      <c r="E23" s="118">
        <v>300</v>
      </c>
      <c r="F23" s="111">
        <v>574.70000000000005</v>
      </c>
      <c r="G23" s="111">
        <v>471.3</v>
      </c>
    </row>
    <row r="24" spans="1:7" s="86" customFormat="1" x14ac:dyDescent="0.25">
      <c r="A24" s="134" t="s">
        <v>63</v>
      </c>
      <c r="B24" s="119" t="s">
        <v>505</v>
      </c>
      <c r="C24" s="91" t="s">
        <v>62</v>
      </c>
      <c r="D24" s="91"/>
      <c r="E24" s="118"/>
      <c r="F24" s="111">
        <f t="shared" ref="F24:G27" si="1">F25</f>
        <v>115</v>
      </c>
      <c r="G24" s="111">
        <f t="shared" si="1"/>
        <v>114.9</v>
      </c>
    </row>
    <row r="25" spans="1:7" s="86" customFormat="1" x14ac:dyDescent="0.25">
      <c r="A25" s="134" t="s">
        <v>67</v>
      </c>
      <c r="B25" s="119" t="s">
        <v>505</v>
      </c>
      <c r="C25" s="91" t="s">
        <v>66</v>
      </c>
      <c r="D25" s="91"/>
      <c r="E25" s="118"/>
      <c r="F25" s="111">
        <f t="shared" si="1"/>
        <v>115</v>
      </c>
      <c r="G25" s="111">
        <f t="shared" si="1"/>
        <v>114.9</v>
      </c>
    </row>
    <row r="26" spans="1:7" s="86" customFormat="1" x14ac:dyDescent="0.25">
      <c r="A26" s="134" t="s">
        <v>506</v>
      </c>
      <c r="B26" s="119" t="s">
        <v>505</v>
      </c>
      <c r="C26" s="91" t="s">
        <v>66</v>
      </c>
      <c r="D26" s="91" t="s">
        <v>507</v>
      </c>
      <c r="E26" s="118"/>
      <c r="F26" s="111">
        <f t="shared" si="1"/>
        <v>115</v>
      </c>
      <c r="G26" s="111">
        <f t="shared" si="1"/>
        <v>114.9</v>
      </c>
    </row>
    <row r="27" spans="1:7" s="86" customFormat="1" ht="45" x14ac:dyDescent="0.25">
      <c r="A27" s="135" t="s">
        <v>519</v>
      </c>
      <c r="B27" s="119" t="s">
        <v>520</v>
      </c>
      <c r="C27" s="91" t="s">
        <v>66</v>
      </c>
      <c r="D27" s="91" t="s">
        <v>521</v>
      </c>
      <c r="E27" s="118"/>
      <c r="F27" s="111">
        <f t="shared" si="1"/>
        <v>115</v>
      </c>
      <c r="G27" s="111">
        <f t="shared" si="1"/>
        <v>114.9</v>
      </c>
    </row>
    <row r="28" spans="1:7" s="86" customFormat="1" x14ac:dyDescent="0.25">
      <c r="A28" s="134" t="s">
        <v>514</v>
      </c>
      <c r="B28" s="119" t="s">
        <v>505</v>
      </c>
      <c r="C28" s="91" t="s">
        <v>66</v>
      </c>
      <c r="D28" s="91" t="s">
        <v>521</v>
      </c>
      <c r="E28" s="118">
        <v>300</v>
      </c>
      <c r="F28" s="111">
        <v>115</v>
      </c>
      <c r="G28" s="111">
        <v>114.9</v>
      </c>
    </row>
    <row r="29" spans="1:7" s="86" customFormat="1" x14ac:dyDescent="0.25">
      <c r="A29" s="134"/>
      <c r="B29" s="119"/>
      <c r="C29" s="91"/>
      <c r="D29" s="91"/>
      <c r="E29" s="118"/>
      <c r="F29" s="111"/>
      <c r="G29" s="111"/>
    </row>
    <row r="30" spans="1:7" x14ac:dyDescent="0.25">
      <c r="A30" s="133" t="s">
        <v>522</v>
      </c>
      <c r="B30" s="156" t="s">
        <v>523</v>
      </c>
      <c r="C30" s="91" t="s">
        <v>524</v>
      </c>
      <c r="D30" s="90"/>
      <c r="E30" s="118"/>
      <c r="F30" s="110">
        <f>F31+F73+F80+F153+F204+F223+F248+F276+F281</f>
        <v>5860491.5</v>
      </c>
      <c r="G30" s="110">
        <f>G31+G73+G80+G153+G204+G223+G248+G276+G281</f>
        <v>5295389.3</v>
      </c>
    </row>
    <row r="31" spans="1:7" x14ac:dyDescent="0.25">
      <c r="A31" s="134" t="s">
        <v>2</v>
      </c>
      <c r="B31" s="157" t="s">
        <v>523</v>
      </c>
      <c r="C31" s="91" t="s">
        <v>1</v>
      </c>
      <c r="D31" s="92"/>
      <c r="E31" s="118"/>
      <c r="F31" s="111">
        <f>F32+F36+F51+F57</f>
        <v>528345.89999999991</v>
      </c>
      <c r="G31" s="111">
        <f>G32+G36+G51+G57</f>
        <v>523539.69999999995</v>
      </c>
    </row>
    <row r="32" spans="1:7" ht="45" x14ac:dyDescent="0.25">
      <c r="A32" s="134" t="s">
        <v>525</v>
      </c>
      <c r="B32" s="119" t="s">
        <v>523</v>
      </c>
      <c r="C32" s="91" t="s">
        <v>3</v>
      </c>
      <c r="D32" s="91"/>
      <c r="E32" s="118"/>
      <c r="F32" s="111">
        <f t="shared" ref="F32:G34" si="2">F33</f>
        <v>3344.4</v>
      </c>
      <c r="G32" s="111">
        <f t="shared" si="2"/>
        <v>3181.4</v>
      </c>
    </row>
    <row r="33" spans="1:7" x14ac:dyDescent="0.25">
      <c r="A33" s="134" t="s">
        <v>506</v>
      </c>
      <c r="B33" s="119" t="s">
        <v>523</v>
      </c>
      <c r="C33" s="91" t="s">
        <v>3</v>
      </c>
      <c r="D33" s="91" t="s">
        <v>507</v>
      </c>
      <c r="E33" s="118"/>
      <c r="F33" s="111">
        <f t="shared" si="2"/>
        <v>3344.4</v>
      </c>
      <c r="G33" s="111">
        <f t="shared" si="2"/>
        <v>3181.4</v>
      </c>
    </row>
    <row r="34" spans="1:7" x14ac:dyDescent="0.25">
      <c r="A34" s="134" t="s">
        <v>526</v>
      </c>
      <c r="B34" s="119" t="s">
        <v>523</v>
      </c>
      <c r="C34" s="91" t="s">
        <v>3</v>
      </c>
      <c r="D34" s="91" t="s">
        <v>527</v>
      </c>
      <c r="E34" s="118"/>
      <c r="F34" s="111">
        <f t="shared" si="2"/>
        <v>3344.4</v>
      </c>
      <c r="G34" s="111">
        <f t="shared" si="2"/>
        <v>3181.4</v>
      </c>
    </row>
    <row r="35" spans="1:7" ht="75" x14ac:dyDescent="0.25">
      <c r="A35" s="134" t="s">
        <v>510</v>
      </c>
      <c r="B35" s="119" t="s">
        <v>523</v>
      </c>
      <c r="C35" s="91" t="s">
        <v>3</v>
      </c>
      <c r="D35" s="91" t="s">
        <v>527</v>
      </c>
      <c r="E35" s="118">
        <v>100</v>
      </c>
      <c r="F35" s="111">
        <v>3344.4</v>
      </c>
      <c r="G35" s="111">
        <v>3181.4</v>
      </c>
    </row>
    <row r="36" spans="1:7" ht="66.75" customHeight="1" x14ac:dyDescent="0.25">
      <c r="A36" s="134" t="s">
        <v>528</v>
      </c>
      <c r="B36" s="119" t="s">
        <v>523</v>
      </c>
      <c r="C36" s="91" t="s">
        <v>529</v>
      </c>
      <c r="D36" s="91"/>
      <c r="E36" s="118"/>
      <c r="F36" s="111">
        <f>F37</f>
        <v>315646.59999999992</v>
      </c>
      <c r="G36" s="111">
        <f>G37</f>
        <v>314795.59999999998</v>
      </c>
    </row>
    <row r="37" spans="1:7" x14ac:dyDescent="0.25">
      <c r="A37" s="134" t="s">
        <v>506</v>
      </c>
      <c r="B37" s="119" t="s">
        <v>523</v>
      </c>
      <c r="C37" s="91" t="s">
        <v>529</v>
      </c>
      <c r="D37" s="91" t="s">
        <v>507</v>
      </c>
      <c r="E37" s="118"/>
      <c r="F37" s="111">
        <f>F38+F43</f>
        <v>315646.59999999992</v>
      </c>
      <c r="G37" s="111">
        <f>G38+G43</f>
        <v>314795.59999999998</v>
      </c>
    </row>
    <row r="38" spans="1:7" ht="45" x14ac:dyDescent="0.25">
      <c r="A38" s="135" t="s">
        <v>530</v>
      </c>
      <c r="B38" s="119" t="s">
        <v>523</v>
      </c>
      <c r="C38" s="91" t="s">
        <v>529</v>
      </c>
      <c r="D38" s="91" t="s">
        <v>531</v>
      </c>
      <c r="E38" s="118"/>
      <c r="F38" s="111">
        <f>F39+F40+F41+F42</f>
        <v>305120.99999999994</v>
      </c>
      <c r="G38" s="111">
        <f>G39+G40+G41+G42</f>
        <v>304452.69999999995</v>
      </c>
    </row>
    <row r="39" spans="1:7" ht="75" x14ac:dyDescent="0.25">
      <c r="A39" s="134" t="s">
        <v>510</v>
      </c>
      <c r="B39" s="119" t="s">
        <v>523</v>
      </c>
      <c r="C39" s="91" t="s">
        <v>529</v>
      </c>
      <c r="D39" s="91" t="s">
        <v>531</v>
      </c>
      <c r="E39" s="118">
        <v>100</v>
      </c>
      <c r="F39" s="111">
        <v>281263.59999999998</v>
      </c>
      <c r="G39" s="111">
        <v>280875.09999999998</v>
      </c>
    </row>
    <row r="40" spans="1:7" ht="30" x14ac:dyDescent="0.25">
      <c r="A40" s="134" t="s">
        <v>513</v>
      </c>
      <c r="B40" s="119" t="s">
        <v>523</v>
      </c>
      <c r="C40" s="91" t="s">
        <v>529</v>
      </c>
      <c r="D40" s="91" t="s">
        <v>531</v>
      </c>
      <c r="E40" s="118">
        <v>200</v>
      </c>
      <c r="F40" s="111">
        <v>18093.599999999999</v>
      </c>
      <c r="G40" s="111">
        <v>17859.2</v>
      </c>
    </row>
    <row r="41" spans="1:7" x14ac:dyDescent="0.25">
      <c r="A41" s="134" t="s">
        <v>514</v>
      </c>
      <c r="B41" s="119" t="s">
        <v>523</v>
      </c>
      <c r="C41" s="91" t="s">
        <v>529</v>
      </c>
      <c r="D41" s="91" t="s">
        <v>531</v>
      </c>
      <c r="E41" s="118">
        <v>300</v>
      </c>
      <c r="F41" s="111">
        <v>3524.1</v>
      </c>
      <c r="G41" s="111">
        <v>3524.1</v>
      </c>
    </row>
    <row r="42" spans="1:7" x14ac:dyDescent="0.25">
      <c r="A42" s="135" t="s">
        <v>532</v>
      </c>
      <c r="B42" s="119" t="s">
        <v>523</v>
      </c>
      <c r="C42" s="91" t="s">
        <v>529</v>
      </c>
      <c r="D42" s="91" t="s">
        <v>531</v>
      </c>
      <c r="E42" s="118">
        <v>800</v>
      </c>
      <c r="F42" s="111">
        <v>2239.6999999999998</v>
      </c>
      <c r="G42" s="111">
        <v>2194.3000000000002</v>
      </c>
    </row>
    <row r="43" spans="1:7" x14ac:dyDescent="0.25">
      <c r="A43" s="135" t="s">
        <v>533</v>
      </c>
      <c r="B43" s="123" t="s">
        <v>523</v>
      </c>
      <c r="C43" s="93" t="s">
        <v>529</v>
      </c>
      <c r="D43" s="93" t="s">
        <v>534</v>
      </c>
      <c r="E43" s="119"/>
      <c r="F43" s="111">
        <f>F44+F47+F49</f>
        <v>10525.6</v>
      </c>
      <c r="G43" s="111">
        <f>G44+G47+G49</f>
        <v>10342.900000000001</v>
      </c>
    </row>
    <row r="44" spans="1:7" ht="75" x14ac:dyDescent="0.25">
      <c r="A44" s="134" t="s">
        <v>535</v>
      </c>
      <c r="B44" s="119" t="s">
        <v>523</v>
      </c>
      <c r="C44" s="91" t="s">
        <v>529</v>
      </c>
      <c r="D44" s="94" t="s">
        <v>536</v>
      </c>
      <c r="E44" s="118"/>
      <c r="F44" s="111">
        <f>F45+F46</f>
        <v>3155.2000000000003</v>
      </c>
      <c r="G44" s="111">
        <f>G45+G46</f>
        <v>3155.2000000000003</v>
      </c>
    </row>
    <row r="45" spans="1:7" ht="75" x14ac:dyDescent="0.25">
      <c r="A45" s="134" t="s">
        <v>510</v>
      </c>
      <c r="B45" s="119" t="s">
        <v>523</v>
      </c>
      <c r="C45" s="91" t="s">
        <v>529</v>
      </c>
      <c r="D45" s="94" t="s">
        <v>536</v>
      </c>
      <c r="E45" s="118">
        <v>100</v>
      </c>
      <c r="F45" s="111">
        <v>3122.8</v>
      </c>
      <c r="G45" s="111">
        <v>3122.8</v>
      </c>
    </row>
    <row r="46" spans="1:7" ht="30" x14ac:dyDescent="0.25">
      <c r="A46" s="134" t="s">
        <v>513</v>
      </c>
      <c r="B46" s="119" t="s">
        <v>523</v>
      </c>
      <c r="C46" s="91" t="s">
        <v>529</v>
      </c>
      <c r="D46" s="94" t="s">
        <v>536</v>
      </c>
      <c r="E46" s="118">
        <v>200</v>
      </c>
      <c r="F46" s="111">
        <v>32.4</v>
      </c>
      <c r="G46" s="111">
        <v>32.4</v>
      </c>
    </row>
    <row r="47" spans="1:7" ht="115.5" customHeight="1" x14ac:dyDescent="0.25">
      <c r="A47" s="134" t="s">
        <v>537</v>
      </c>
      <c r="B47" s="119" t="s">
        <v>523</v>
      </c>
      <c r="C47" s="91" t="s">
        <v>529</v>
      </c>
      <c r="D47" s="91" t="s">
        <v>538</v>
      </c>
      <c r="E47" s="119"/>
      <c r="F47" s="111">
        <f>F48</f>
        <v>3502.1</v>
      </c>
      <c r="G47" s="111">
        <f>G48</f>
        <v>3319.4</v>
      </c>
    </row>
    <row r="48" spans="1:7" ht="75" x14ac:dyDescent="0.25">
      <c r="A48" s="134" t="s">
        <v>510</v>
      </c>
      <c r="B48" s="119" t="s">
        <v>523</v>
      </c>
      <c r="C48" s="91" t="s">
        <v>529</v>
      </c>
      <c r="D48" s="91" t="s">
        <v>538</v>
      </c>
      <c r="E48" s="119" t="s">
        <v>539</v>
      </c>
      <c r="F48" s="111">
        <v>3502.1</v>
      </c>
      <c r="G48" s="111">
        <v>3319.4</v>
      </c>
    </row>
    <row r="49" spans="1:7" ht="45" x14ac:dyDescent="0.25">
      <c r="A49" s="134" t="s">
        <v>540</v>
      </c>
      <c r="B49" s="119" t="s">
        <v>541</v>
      </c>
      <c r="C49" s="91" t="s">
        <v>529</v>
      </c>
      <c r="D49" s="94" t="s">
        <v>542</v>
      </c>
      <c r="E49" s="118"/>
      <c r="F49" s="111">
        <f>F50</f>
        <v>3868.3</v>
      </c>
      <c r="G49" s="111">
        <f>G50</f>
        <v>3868.3</v>
      </c>
    </row>
    <row r="50" spans="1:7" ht="75" x14ac:dyDescent="0.25">
      <c r="A50" s="134" t="s">
        <v>510</v>
      </c>
      <c r="B50" s="119" t="s">
        <v>541</v>
      </c>
      <c r="C50" s="91" t="s">
        <v>529</v>
      </c>
      <c r="D50" s="94" t="s">
        <v>542</v>
      </c>
      <c r="E50" s="118">
        <v>100</v>
      </c>
      <c r="F50" s="111">
        <v>3868.3</v>
      </c>
      <c r="G50" s="111">
        <v>3868.3</v>
      </c>
    </row>
    <row r="51" spans="1:7" x14ac:dyDescent="0.25">
      <c r="A51" s="134" t="s">
        <v>10</v>
      </c>
      <c r="B51" s="119" t="s">
        <v>523</v>
      </c>
      <c r="C51" s="91" t="s">
        <v>9</v>
      </c>
      <c r="D51" s="87"/>
      <c r="E51" s="118"/>
      <c r="F51" s="111">
        <f t="shared" ref="F51:G53" si="3">F52</f>
        <v>483.6</v>
      </c>
      <c r="G51" s="111">
        <f t="shared" si="3"/>
        <v>412.6</v>
      </c>
    </row>
    <row r="52" spans="1:7" x14ac:dyDescent="0.25">
      <c r="A52" s="134" t="s">
        <v>506</v>
      </c>
      <c r="B52" s="119" t="s">
        <v>523</v>
      </c>
      <c r="C52" s="91" t="s">
        <v>9</v>
      </c>
      <c r="D52" s="91" t="s">
        <v>507</v>
      </c>
      <c r="E52" s="118"/>
      <c r="F52" s="111">
        <f t="shared" si="3"/>
        <v>483.6</v>
      </c>
      <c r="G52" s="111">
        <f t="shared" si="3"/>
        <v>412.6</v>
      </c>
    </row>
    <row r="53" spans="1:7" x14ac:dyDescent="0.25">
      <c r="A53" s="135" t="s">
        <v>533</v>
      </c>
      <c r="B53" s="119" t="s">
        <v>523</v>
      </c>
      <c r="C53" s="91" t="s">
        <v>9</v>
      </c>
      <c r="D53" s="91" t="s">
        <v>534</v>
      </c>
      <c r="E53" s="118"/>
      <c r="F53" s="111">
        <f t="shared" si="3"/>
        <v>483.6</v>
      </c>
      <c r="G53" s="111">
        <f t="shared" si="3"/>
        <v>412.6</v>
      </c>
    </row>
    <row r="54" spans="1:7" ht="60" x14ac:dyDescent="0.25">
      <c r="A54" s="135" t="s">
        <v>543</v>
      </c>
      <c r="B54" s="119" t="s">
        <v>523</v>
      </c>
      <c r="C54" s="91" t="s">
        <v>9</v>
      </c>
      <c r="D54" s="87" t="s">
        <v>544</v>
      </c>
      <c r="E54" s="118"/>
      <c r="F54" s="111">
        <f>F55+F56</f>
        <v>483.6</v>
      </c>
      <c r="G54" s="111">
        <f>G55+G56</f>
        <v>412.6</v>
      </c>
    </row>
    <row r="55" spans="1:7" ht="30" x14ac:dyDescent="0.25">
      <c r="A55" s="134" t="s">
        <v>513</v>
      </c>
      <c r="B55" s="119" t="s">
        <v>523</v>
      </c>
      <c r="C55" s="91" t="s">
        <v>9</v>
      </c>
      <c r="D55" s="87" t="s">
        <v>544</v>
      </c>
      <c r="E55" s="118">
        <v>200</v>
      </c>
      <c r="F55" s="111">
        <v>325.7</v>
      </c>
      <c r="G55" s="111">
        <v>325.7</v>
      </c>
    </row>
    <row r="56" spans="1:7" ht="30" x14ac:dyDescent="0.25">
      <c r="A56" s="135" t="s">
        <v>545</v>
      </c>
      <c r="B56" s="119" t="s">
        <v>523</v>
      </c>
      <c r="C56" s="91" t="s">
        <v>9</v>
      </c>
      <c r="D56" s="87" t="s">
        <v>544</v>
      </c>
      <c r="E56" s="118">
        <v>600</v>
      </c>
      <c r="F56" s="111">
        <v>157.9</v>
      </c>
      <c r="G56" s="111">
        <v>86.9</v>
      </c>
    </row>
    <row r="57" spans="1:7" s="95" customFormat="1" x14ac:dyDescent="0.25">
      <c r="A57" s="134" t="s">
        <v>18</v>
      </c>
      <c r="B57" s="119" t="s">
        <v>523</v>
      </c>
      <c r="C57" s="91" t="s">
        <v>17</v>
      </c>
      <c r="D57" s="90"/>
      <c r="E57" s="120"/>
      <c r="F57" s="111">
        <f>F58</f>
        <v>208871.3</v>
      </c>
      <c r="G57" s="111">
        <f>G58</f>
        <v>205150.1</v>
      </c>
    </row>
    <row r="58" spans="1:7" x14ac:dyDescent="0.25">
      <c r="A58" s="134" t="s">
        <v>506</v>
      </c>
      <c r="B58" s="119" t="s">
        <v>523</v>
      </c>
      <c r="C58" s="91" t="s">
        <v>17</v>
      </c>
      <c r="D58" s="91" t="s">
        <v>507</v>
      </c>
      <c r="E58" s="118"/>
      <c r="F58" s="111">
        <f>F59+F63+F66+F69+F71</f>
        <v>208871.3</v>
      </c>
      <c r="G58" s="111">
        <f>G59+G63+G66+G69+G71</f>
        <v>205150.1</v>
      </c>
    </row>
    <row r="59" spans="1:7" ht="45" x14ac:dyDescent="0.25">
      <c r="A59" s="135" t="s">
        <v>546</v>
      </c>
      <c r="B59" s="119" t="s">
        <v>523</v>
      </c>
      <c r="C59" s="91" t="s">
        <v>17</v>
      </c>
      <c r="D59" s="91" t="s">
        <v>547</v>
      </c>
      <c r="E59" s="118"/>
      <c r="F59" s="111">
        <f>F60+F61+F62</f>
        <v>192473.19999999998</v>
      </c>
      <c r="G59" s="111">
        <f>G60+G61+G62</f>
        <v>188783.2</v>
      </c>
    </row>
    <row r="60" spans="1:7" ht="75" x14ac:dyDescent="0.25">
      <c r="A60" s="134" t="s">
        <v>510</v>
      </c>
      <c r="B60" s="119" t="s">
        <v>523</v>
      </c>
      <c r="C60" s="91" t="s">
        <v>17</v>
      </c>
      <c r="D60" s="91" t="s">
        <v>547</v>
      </c>
      <c r="E60" s="118">
        <v>100</v>
      </c>
      <c r="F60" s="111">
        <v>128540.7</v>
      </c>
      <c r="G60" s="111">
        <v>128409.1</v>
      </c>
    </row>
    <row r="61" spans="1:7" ht="30" x14ac:dyDescent="0.25">
      <c r="A61" s="134" t="s">
        <v>513</v>
      </c>
      <c r="B61" s="119" t="s">
        <v>523</v>
      </c>
      <c r="C61" s="91" t="s">
        <v>17</v>
      </c>
      <c r="D61" s="91" t="s">
        <v>547</v>
      </c>
      <c r="E61" s="118">
        <v>200</v>
      </c>
      <c r="F61" s="111">
        <v>61253.1</v>
      </c>
      <c r="G61" s="111">
        <v>57806.3</v>
      </c>
    </row>
    <row r="62" spans="1:7" x14ac:dyDescent="0.25">
      <c r="A62" s="135" t="s">
        <v>532</v>
      </c>
      <c r="B62" s="119" t="s">
        <v>523</v>
      </c>
      <c r="C62" s="91" t="s">
        <v>17</v>
      </c>
      <c r="D62" s="91" t="s">
        <v>547</v>
      </c>
      <c r="E62" s="118">
        <v>800</v>
      </c>
      <c r="F62" s="111">
        <v>2679.4</v>
      </c>
      <c r="G62" s="111">
        <v>2567.8000000000002</v>
      </c>
    </row>
    <row r="63" spans="1:7" ht="45" x14ac:dyDescent="0.25">
      <c r="A63" s="134" t="s">
        <v>548</v>
      </c>
      <c r="B63" s="119" t="s">
        <v>523</v>
      </c>
      <c r="C63" s="91" t="s">
        <v>17</v>
      </c>
      <c r="D63" s="91" t="s">
        <v>549</v>
      </c>
      <c r="E63" s="118"/>
      <c r="F63" s="111">
        <f>F64+F65</f>
        <v>14617.8</v>
      </c>
      <c r="G63" s="111">
        <f>G64+G65</f>
        <v>14617.8</v>
      </c>
    </row>
    <row r="64" spans="1:7" ht="30" x14ac:dyDescent="0.25">
      <c r="A64" s="134" t="s">
        <v>513</v>
      </c>
      <c r="B64" s="119" t="s">
        <v>523</v>
      </c>
      <c r="C64" s="91" t="s">
        <v>17</v>
      </c>
      <c r="D64" s="91" t="s">
        <v>549</v>
      </c>
      <c r="E64" s="118">
        <v>200</v>
      </c>
      <c r="F64" s="111">
        <v>9168.4</v>
      </c>
      <c r="G64" s="111">
        <v>9168.4</v>
      </c>
    </row>
    <row r="65" spans="1:7" x14ac:dyDescent="0.25">
      <c r="A65" s="135" t="s">
        <v>532</v>
      </c>
      <c r="B65" s="119" t="s">
        <v>523</v>
      </c>
      <c r="C65" s="91" t="s">
        <v>17</v>
      </c>
      <c r="D65" s="91" t="s">
        <v>549</v>
      </c>
      <c r="E65" s="118">
        <v>800</v>
      </c>
      <c r="F65" s="111">
        <v>5449.4</v>
      </c>
      <c r="G65" s="111">
        <v>5449.4</v>
      </c>
    </row>
    <row r="66" spans="1:7" x14ac:dyDescent="0.25">
      <c r="A66" s="134" t="s">
        <v>550</v>
      </c>
      <c r="B66" s="119" t="s">
        <v>523</v>
      </c>
      <c r="C66" s="91" t="s">
        <v>17</v>
      </c>
      <c r="D66" s="91" t="s">
        <v>551</v>
      </c>
      <c r="E66" s="118"/>
      <c r="F66" s="111">
        <f>F67+F68</f>
        <v>752</v>
      </c>
      <c r="G66" s="111">
        <f>G67+G68</f>
        <v>752</v>
      </c>
    </row>
    <row r="67" spans="1:7" ht="30" x14ac:dyDescent="0.25">
      <c r="A67" s="134" t="s">
        <v>513</v>
      </c>
      <c r="B67" s="119" t="s">
        <v>523</v>
      </c>
      <c r="C67" s="91" t="s">
        <v>17</v>
      </c>
      <c r="D67" s="91" t="s">
        <v>551</v>
      </c>
      <c r="E67" s="118">
        <v>200</v>
      </c>
      <c r="F67" s="111">
        <v>200</v>
      </c>
      <c r="G67" s="111">
        <v>200</v>
      </c>
    </row>
    <row r="68" spans="1:7" x14ac:dyDescent="0.25">
      <c r="A68" s="135" t="s">
        <v>532</v>
      </c>
      <c r="B68" s="119" t="s">
        <v>523</v>
      </c>
      <c r="C68" s="91" t="s">
        <v>17</v>
      </c>
      <c r="D68" s="91" t="s">
        <v>551</v>
      </c>
      <c r="E68" s="118">
        <v>800</v>
      </c>
      <c r="F68" s="111">
        <v>552</v>
      </c>
      <c r="G68" s="111">
        <v>552</v>
      </c>
    </row>
    <row r="69" spans="1:7" x14ac:dyDescent="0.25">
      <c r="A69" s="135" t="s">
        <v>552</v>
      </c>
      <c r="B69" s="119" t="s">
        <v>523</v>
      </c>
      <c r="C69" s="91" t="s">
        <v>17</v>
      </c>
      <c r="D69" s="91" t="s">
        <v>553</v>
      </c>
      <c r="E69" s="118"/>
      <c r="F69" s="111">
        <f>F70</f>
        <v>121.1</v>
      </c>
      <c r="G69" s="111">
        <f>G70</f>
        <v>121.1</v>
      </c>
    </row>
    <row r="70" spans="1:7" x14ac:dyDescent="0.25">
      <c r="A70" s="135" t="s">
        <v>532</v>
      </c>
      <c r="B70" s="119" t="s">
        <v>523</v>
      </c>
      <c r="C70" s="91" t="s">
        <v>17</v>
      </c>
      <c r="D70" s="91" t="s">
        <v>553</v>
      </c>
      <c r="E70" s="118">
        <v>800</v>
      </c>
      <c r="F70" s="111">
        <v>121.1</v>
      </c>
      <c r="G70" s="111">
        <v>121.1</v>
      </c>
    </row>
    <row r="71" spans="1:7" ht="30" x14ac:dyDescent="0.25">
      <c r="A71" s="134" t="s">
        <v>517</v>
      </c>
      <c r="B71" s="119" t="s">
        <v>523</v>
      </c>
      <c r="C71" s="91" t="s">
        <v>17</v>
      </c>
      <c r="D71" s="91" t="s">
        <v>518</v>
      </c>
      <c r="E71" s="118"/>
      <c r="F71" s="111">
        <f>F72</f>
        <v>907.2</v>
      </c>
      <c r="G71" s="111">
        <f>G72</f>
        <v>876</v>
      </c>
    </row>
    <row r="72" spans="1:7" x14ac:dyDescent="0.25">
      <c r="A72" s="134" t="s">
        <v>514</v>
      </c>
      <c r="B72" s="119" t="s">
        <v>523</v>
      </c>
      <c r="C72" s="91" t="s">
        <v>17</v>
      </c>
      <c r="D72" s="91" t="s">
        <v>518</v>
      </c>
      <c r="E72" s="118">
        <v>300</v>
      </c>
      <c r="F72" s="111">
        <v>907.2</v>
      </c>
      <c r="G72" s="111">
        <v>876</v>
      </c>
    </row>
    <row r="73" spans="1:7" x14ac:dyDescent="0.25">
      <c r="A73" s="134" t="s">
        <v>20</v>
      </c>
      <c r="B73" s="119" t="s">
        <v>523</v>
      </c>
      <c r="C73" s="91" t="s">
        <v>19</v>
      </c>
      <c r="D73" s="91"/>
      <c r="E73" s="111"/>
      <c r="F73" s="111">
        <f>F74</f>
        <v>804.9</v>
      </c>
      <c r="G73" s="111">
        <f t="shared" ref="G73" si="4">G74</f>
        <v>804.9</v>
      </c>
    </row>
    <row r="74" spans="1:7" x14ac:dyDescent="0.25">
      <c r="A74" s="134" t="s">
        <v>22</v>
      </c>
      <c r="B74" s="119" t="s">
        <v>523</v>
      </c>
      <c r="C74" s="91" t="s">
        <v>21</v>
      </c>
      <c r="D74" s="91"/>
      <c r="E74" s="111"/>
      <c r="F74" s="111">
        <f>F75</f>
        <v>804.9</v>
      </c>
      <c r="G74" s="111">
        <f>G75</f>
        <v>804.9</v>
      </c>
    </row>
    <row r="75" spans="1:7" x14ac:dyDescent="0.25">
      <c r="A75" s="134" t="s">
        <v>506</v>
      </c>
      <c r="B75" s="119" t="s">
        <v>523</v>
      </c>
      <c r="C75" s="91" t="s">
        <v>21</v>
      </c>
      <c r="D75" s="91" t="s">
        <v>507</v>
      </c>
      <c r="E75" s="118"/>
      <c r="F75" s="111">
        <f>F76+F78</f>
        <v>804.9</v>
      </c>
      <c r="G75" s="111">
        <f>G76+G78</f>
        <v>804.9</v>
      </c>
    </row>
    <row r="76" spans="1:7" x14ac:dyDescent="0.25">
      <c r="A76" s="134" t="s">
        <v>554</v>
      </c>
      <c r="B76" s="119" t="s">
        <v>523</v>
      </c>
      <c r="C76" s="91" t="s">
        <v>21</v>
      </c>
      <c r="D76" s="91" t="s">
        <v>555</v>
      </c>
      <c r="E76" s="118"/>
      <c r="F76" s="111">
        <f>F77</f>
        <v>794.9</v>
      </c>
      <c r="G76" s="111">
        <f t="shared" ref="G76" si="5">G77</f>
        <v>794.9</v>
      </c>
    </row>
    <row r="77" spans="1:7" ht="30" x14ac:dyDescent="0.25">
      <c r="A77" s="134" t="s">
        <v>513</v>
      </c>
      <c r="B77" s="119" t="s">
        <v>523</v>
      </c>
      <c r="C77" s="91" t="s">
        <v>21</v>
      </c>
      <c r="D77" s="91" t="s">
        <v>555</v>
      </c>
      <c r="E77" s="118">
        <v>200</v>
      </c>
      <c r="F77" s="111">
        <v>794.9</v>
      </c>
      <c r="G77" s="111">
        <v>794.9</v>
      </c>
    </row>
    <row r="78" spans="1:7" x14ac:dyDescent="0.25">
      <c r="A78" s="134" t="s">
        <v>556</v>
      </c>
      <c r="B78" s="119" t="s">
        <v>523</v>
      </c>
      <c r="C78" s="91" t="s">
        <v>21</v>
      </c>
      <c r="D78" s="91" t="s">
        <v>557</v>
      </c>
      <c r="E78" s="118"/>
      <c r="F78" s="111">
        <f>+F79</f>
        <v>10</v>
      </c>
      <c r="G78" s="111">
        <f>+G79</f>
        <v>10</v>
      </c>
    </row>
    <row r="79" spans="1:7" x14ac:dyDescent="0.25">
      <c r="A79" s="134" t="s">
        <v>514</v>
      </c>
      <c r="B79" s="119" t="s">
        <v>523</v>
      </c>
      <c r="C79" s="91" t="s">
        <v>21</v>
      </c>
      <c r="D79" s="91" t="s">
        <v>557</v>
      </c>
      <c r="E79" s="118">
        <v>300</v>
      </c>
      <c r="F79" s="111">
        <v>10</v>
      </c>
      <c r="G79" s="111">
        <v>10</v>
      </c>
    </row>
    <row r="80" spans="1:7" x14ac:dyDescent="0.25">
      <c r="A80" s="136" t="s">
        <v>26</v>
      </c>
      <c r="B80" s="123" t="s">
        <v>523</v>
      </c>
      <c r="C80" s="93" t="s">
        <v>25</v>
      </c>
      <c r="D80" s="93"/>
      <c r="E80" s="121"/>
      <c r="F80" s="111">
        <f>F81+F93+F131+F113</f>
        <v>3783206.0999999996</v>
      </c>
      <c r="G80" s="111">
        <f>G81+G93+G131+G113</f>
        <v>3322957.2</v>
      </c>
    </row>
    <row r="81" spans="1:7" x14ac:dyDescent="0.25">
      <c r="A81" s="136" t="s">
        <v>30</v>
      </c>
      <c r="B81" s="123" t="s">
        <v>523</v>
      </c>
      <c r="C81" s="93" t="s">
        <v>29</v>
      </c>
      <c r="D81" s="93"/>
      <c r="E81" s="121"/>
      <c r="F81" s="111">
        <f t="shared" ref="F81:G83" si="6">F82</f>
        <v>1625489.0999999999</v>
      </c>
      <c r="G81" s="111">
        <f t="shared" si="6"/>
        <v>1500262.2000000002</v>
      </c>
    </row>
    <row r="82" spans="1:7" ht="45" x14ac:dyDescent="0.25">
      <c r="A82" s="136" t="s">
        <v>558</v>
      </c>
      <c r="B82" s="123" t="s">
        <v>523</v>
      </c>
      <c r="C82" s="93" t="s">
        <v>29</v>
      </c>
      <c r="D82" s="93" t="s">
        <v>559</v>
      </c>
      <c r="E82" s="121"/>
      <c r="F82" s="111">
        <f t="shared" si="6"/>
        <v>1625489.0999999999</v>
      </c>
      <c r="G82" s="111">
        <f t="shared" si="6"/>
        <v>1500262.2000000002</v>
      </c>
    </row>
    <row r="83" spans="1:7" ht="45" x14ac:dyDescent="0.25">
      <c r="A83" s="136" t="s">
        <v>560</v>
      </c>
      <c r="B83" s="123" t="s">
        <v>523</v>
      </c>
      <c r="C83" s="93" t="s">
        <v>29</v>
      </c>
      <c r="D83" s="93" t="s">
        <v>561</v>
      </c>
      <c r="E83" s="121"/>
      <c r="F83" s="111">
        <f t="shared" si="6"/>
        <v>1625489.0999999999</v>
      </c>
      <c r="G83" s="111">
        <f t="shared" si="6"/>
        <v>1500262.2000000002</v>
      </c>
    </row>
    <row r="84" spans="1:7" ht="45" x14ac:dyDescent="0.25">
      <c r="A84" s="136" t="s">
        <v>562</v>
      </c>
      <c r="B84" s="123" t="s">
        <v>523</v>
      </c>
      <c r="C84" s="93" t="s">
        <v>29</v>
      </c>
      <c r="D84" s="93" t="s">
        <v>563</v>
      </c>
      <c r="E84" s="121"/>
      <c r="F84" s="111">
        <f>F85+F87+F91+F89</f>
        <v>1625489.0999999999</v>
      </c>
      <c r="G84" s="111">
        <f>G85+G87+G91+G89</f>
        <v>1500262.2000000002</v>
      </c>
    </row>
    <row r="85" spans="1:7" ht="167.25" customHeight="1" x14ac:dyDescent="0.25">
      <c r="A85" s="136" t="s">
        <v>564</v>
      </c>
      <c r="B85" s="123" t="s">
        <v>523</v>
      </c>
      <c r="C85" s="93" t="s">
        <v>29</v>
      </c>
      <c r="D85" s="93" t="s">
        <v>565</v>
      </c>
      <c r="E85" s="121"/>
      <c r="F85" s="111">
        <f>F86</f>
        <v>1168012.7</v>
      </c>
      <c r="G85" s="111">
        <f>G86</f>
        <v>1168012.7</v>
      </c>
    </row>
    <row r="86" spans="1:7" ht="30" x14ac:dyDescent="0.25">
      <c r="A86" s="137" t="s">
        <v>566</v>
      </c>
      <c r="B86" s="123" t="s">
        <v>523</v>
      </c>
      <c r="C86" s="93" t="s">
        <v>29</v>
      </c>
      <c r="D86" s="93" t="s">
        <v>565</v>
      </c>
      <c r="E86" s="121">
        <v>400</v>
      </c>
      <c r="F86" s="111">
        <v>1168012.7</v>
      </c>
      <c r="G86" s="111">
        <v>1168012.7</v>
      </c>
    </row>
    <row r="87" spans="1:7" ht="213.75" customHeight="1" x14ac:dyDescent="0.25">
      <c r="A87" s="137" t="s">
        <v>1123</v>
      </c>
      <c r="B87" s="123" t="s">
        <v>523</v>
      </c>
      <c r="C87" s="93" t="s">
        <v>29</v>
      </c>
      <c r="D87" s="93" t="s">
        <v>567</v>
      </c>
      <c r="E87" s="121"/>
      <c r="F87" s="111">
        <f>F88</f>
        <v>4284.8999999999996</v>
      </c>
      <c r="G87" s="111">
        <f>G88</f>
        <v>4272.3</v>
      </c>
    </row>
    <row r="88" spans="1:7" ht="30" x14ac:dyDescent="0.25">
      <c r="A88" s="137" t="s">
        <v>566</v>
      </c>
      <c r="B88" s="123" t="s">
        <v>523</v>
      </c>
      <c r="C88" s="93" t="s">
        <v>29</v>
      </c>
      <c r="D88" s="93" t="s">
        <v>567</v>
      </c>
      <c r="E88" s="121">
        <v>400</v>
      </c>
      <c r="F88" s="111">
        <v>4284.8999999999996</v>
      </c>
      <c r="G88" s="111">
        <v>4272.3</v>
      </c>
    </row>
    <row r="89" spans="1:7" ht="135" x14ac:dyDescent="0.25">
      <c r="A89" s="138" t="s">
        <v>568</v>
      </c>
      <c r="B89" s="123" t="s">
        <v>523</v>
      </c>
      <c r="C89" s="93" t="s">
        <v>29</v>
      </c>
      <c r="D89" s="93" t="s">
        <v>569</v>
      </c>
      <c r="E89" s="121"/>
      <c r="F89" s="111">
        <f>F90</f>
        <v>452493.7</v>
      </c>
      <c r="G89" s="111">
        <f>G90</f>
        <v>327279.40000000002</v>
      </c>
    </row>
    <row r="90" spans="1:7" ht="30" x14ac:dyDescent="0.25">
      <c r="A90" s="137" t="s">
        <v>566</v>
      </c>
      <c r="B90" s="123" t="s">
        <v>523</v>
      </c>
      <c r="C90" s="93" t="s">
        <v>29</v>
      </c>
      <c r="D90" s="93" t="s">
        <v>569</v>
      </c>
      <c r="E90" s="121">
        <v>400</v>
      </c>
      <c r="F90" s="111">
        <v>452493.7</v>
      </c>
      <c r="G90" s="111">
        <v>327279.40000000002</v>
      </c>
    </row>
    <row r="91" spans="1:7" ht="45" x14ac:dyDescent="0.25">
      <c r="A91" s="137" t="s">
        <v>570</v>
      </c>
      <c r="B91" s="123" t="s">
        <v>523</v>
      </c>
      <c r="C91" s="93" t="s">
        <v>29</v>
      </c>
      <c r="D91" s="93" t="s">
        <v>571</v>
      </c>
      <c r="E91" s="121"/>
      <c r="F91" s="111">
        <f>F92</f>
        <v>697.8</v>
      </c>
      <c r="G91" s="111">
        <f>G92</f>
        <v>697.8</v>
      </c>
    </row>
    <row r="92" spans="1:7" ht="30" x14ac:dyDescent="0.25">
      <c r="A92" s="134" t="s">
        <v>513</v>
      </c>
      <c r="B92" s="123" t="s">
        <v>523</v>
      </c>
      <c r="C92" s="93" t="s">
        <v>29</v>
      </c>
      <c r="D92" s="93" t="s">
        <v>571</v>
      </c>
      <c r="E92" s="121">
        <v>200</v>
      </c>
      <c r="F92" s="111">
        <v>697.8</v>
      </c>
      <c r="G92" s="111">
        <v>697.8</v>
      </c>
    </row>
    <row r="93" spans="1:7" x14ac:dyDescent="0.25">
      <c r="A93" s="136" t="s">
        <v>32</v>
      </c>
      <c r="B93" s="123" t="s">
        <v>523</v>
      </c>
      <c r="C93" s="93" t="s">
        <v>31</v>
      </c>
      <c r="D93" s="96"/>
      <c r="E93" s="121"/>
      <c r="F93" s="111">
        <f>F98+F94</f>
        <v>328851.20000000001</v>
      </c>
      <c r="G93" s="111">
        <f>G98+G94</f>
        <v>320807.59999999998</v>
      </c>
    </row>
    <row r="94" spans="1:7" x14ac:dyDescent="0.25">
      <c r="A94" s="134" t="s">
        <v>506</v>
      </c>
      <c r="B94" s="123" t="s">
        <v>523</v>
      </c>
      <c r="C94" s="93" t="s">
        <v>31</v>
      </c>
      <c r="D94" s="91" t="s">
        <v>507</v>
      </c>
      <c r="E94" s="121"/>
      <c r="F94" s="111">
        <f t="shared" ref="F94:G95" si="7">F95</f>
        <v>6616.5</v>
      </c>
      <c r="G94" s="111">
        <f t="shared" si="7"/>
        <v>6578.3</v>
      </c>
    </row>
    <row r="95" spans="1:7" ht="63" customHeight="1" x14ac:dyDescent="0.25">
      <c r="A95" s="143" t="s">
        <v>572</v>
      </c>
      <c r="B95" s="123" t="s">
        <v>523</v>
      </c>
      <c r="C95" s="93" t="s">
        <v>31</v>
      </c>
      <c r="D95" s="93" t="s">
        <v>573</v>
      </c>
      <c r="E95" s="121"/>
      <c r="F95" s="111">
        <f t="shared" si="7"/>
        <v>6616.5</v>
      </c>
      <c r="G95" s="111">
        <f t="shared" si="7"/>
        <v>6578.3</v>
      </c>
    </row>
    <row r="96" spans="1:7" ht="65.25" customHeight="1" x14ac:dyDescent="0.25">
      <c r="A96" s="143" t="s">
        <v>572</v>
      </c>
      <c r="B96" s="123" t="s">
        <v>523</v>
      </c>
      <c r="C96" s="93" t="s">
        <v>31</v>
      </c>
      <c r="D96" s="93" t="s">
        <v>574</v>
      </c>
      <c r="E96" s="121"/>
      <c r="F96" s="111">
        <v>6616.5</v>
      </c>
      <c r="G96" s="111">
        <v>6578.3</v>
      </c>
    </row>
    <row r="97" spans="1:7" x14ac:dyDescent="0.25">
      <c r="A97" s="135" t="s">
        <v>532</v>
      </c>
      <c r="B97" s="123" t="s">
        <v>523</v>
      </c>
      <c r="C97" s="93" t="s">
        <v>31</v>
      </c>
      <c r="D97" s="93" t="s">
        <v>574</v>
      </c>
      <c r="E97" s="121">
        <v>800</v>
      </c>
      <c r="F97" s="111">
        <v>6616444.9100000001</v>
      </c>
      <c r="G97" s="111">
        <v>6616444.9100000001</v>
      </c>
    </row>
    <row r="98" spans="1:7" ht="30" x14ac:dyDescent="0.25">
      <c r="A98" s="136" t="s">
        <v>575</v>
      </c>
      <c r="B98" s="123" t="s">
        <v>523</v>
      </c>
      <c r="C98" s="93" t="s">
        <v>31</v>
      </c>
      <c r="D98" s="93" t="s">
        <v>576</v>
      </c>
      <c r="E98" s="121"/>
      <c r="F98" s="111">
        <f t="shared" ref="F98:G99" si="8">F99</f>
        <v>322234.7</v>
      </c>
      <c r="G98" s="111">
        <f t="shared" si="8"/>
        <v>314229.3</v>
      </c>
    </row>
    <row r="99" spans="1:7" ht="30" x14ac:dyDescent="0.25">
      <c r="A99" s="136" t="s">
        <v>577</v>
      </c>
      <c r="B99" s="123" t="s">
        <v>523</v>
      </c>
      <c r="C99" s="93" t="s">
        <v>31</v>
      </c>
      <c r="D99" s="93" t="s">
        <v>578</v>
      </c>
      <c r="E99" s="121"/>
      <c r="F99" s="111">
        <f t="shared" si="8"/>
        <v>322234.7</v>
      </c>
      <c r="G99" s="111">
        <f t="shared" si="8"/>
        <v>314229.3</v>
      </c>
    </row>
    <row r="100" spans="1:7" ht="60" x14ac:dyDescent="0.25">
      <c r="A100" s="136" t="s">
        <v>579</v>
      </c>
      <c r="B100" s="123" t="s">
        <v>523</v>
      </c>
      <c r="C100" s="93" t="s">
        <v>31</v>
      </c>
      <c r="D100" s="93" t="s">
        <v>580</v>
      </c>
      <c r="E100" s="121"/>
      <c r="F100" s="111">
        <f>F101+F103+F105+F107+F109+F111</f>
        <v>322234.7</v>
      </c>
      <c r="G100" s="111">
        <f>G101+G103+G105+G107+G109+G111</f>
        <v>314229.3</v>
      </c>
    </row>
    <row r="101" spans="1:7" x14ac:dyDescent="0.25">
      <c r="A101" s="138" t="s">
        <v>581</v>
      </c>
      <c r="B101" s="123" t="s">
        <v>523</v>
      </c>
      <c r="C101" s="93" t="s">
        <v>31</v>
      </c>
      <c r="D101" s="93" t="s">
        <v>582</v>
      </c>
      <c r="E101" s="121"/>
      <c r="F101" s="111">
        <f>F102</f>
        <v>101683.5</v>
      </c>
      <c r="G101" s="111">
        <f>G102</f>
        <v>101683.5</v>
      </c>
    </row>
    <row r="102" spans="1:7" ht="30" x14ac:dyDescent="0.25">
      <c r="A102" s="134" t="s">
        <v>513</v>
      </c>
      <c r="B102" s="123" t="s">
        <v>523</v>
      </c>
      <c r="C102" s="93" t="s">
        <v>31</v>
      </c>
      <c r="D102" s="93" t="s">
        <v>582</v>
      </c>
      <c r="E102" s="121">
        <v>200</v>
      </c>
      <c r="F102" s="111">
        <v>101683.5</v>
      </c>
      <c r="G102" s="111">
        <v>101683.5</v>
      </c>
    </row>
    <row r="103" spans="1:7" ht="60" x14ac:dyDescent="0.25">
      <c r="A103" s="134" t="s">
        <v>583</v>
      </c>
      <c r="B103" s="123" t="s">
        <v>523</v>
      </c>
      <c r="C103" s="93" t="s">
        <v>31</v>
      </c>
      <c r="D103" s="93" t="s">
        <v>584</v>
      </c>
      <c r="E103" s="121"/>
      <c r="F103" s="111">
        <v>0.1</v>
      </c>
      <c r="G103" s="111">
        <f>G104</f>
        <v>0</v>
      </c>
    </row>
    <row r="104" spans="1:7" ht="30" x14ac:dyDescent="0.25">
      <c r="A104" s="134" t="s">
        <v>513</v>
      </c>
      <c r="B104" s="123" t="s">
        <v>523</v>
      </c>
      <c r="C104" s="93" t="s">
        <v>31</v>
      </c>
      <c r="D104" s="93" t="s">
        <v>584</v>
      </c>
      <c r="E104" s="121">
        <v>200</v>
      </c>
      <c r="F104" s="111">
        <v>0.1</v>
      </c>
      <c r="G104" s="111">
        <v>0</v>
      </c>
    </row>
    <row r="105" spans="1:7" ht="75" x14ac:dyDescent="0.25">
      <c r="A105" s="134" t="s">
        <v>585</v>
      </c>
      <c r="B105" s="123" t="s">
        <v>523</v>
      </c>
      <c r="C105" s="93" t="s">
        <v>31</v>
      </c>
      <c r="D105" s="93" t="s">
        <v>586</v>
      </c>
      <c r="E105" s="121"/>
      <c r="F105" s="111">
        <v>78454.600000000006</v>
      </c>
      <c r="G105" s="111">
        <f>G106</f>
        <v>78454.600000000006</v>
      </c>
    </row>
    <row r="106" spans="1:7" ht="30" x14ac:dyDescent="0.25">
      <c r="A106" s="134" t="s">
        <v>513</v>
      </c>
      <c r="B106" s="123" t="s">
        <v>523</v>
      </c>
      <c r="C106" s="93" t="s">
        <v>31</v>
      </c>
      <c r="D106" s="93" t="s">
        <v>586</v>
      </c>
      <c r="E106" s="121">
        <v>200</v>
      </c>
      <c r="F106" s="111">
        <v>78454.600000000006</v>
      </c>
      <c r="G106" s="111">
        <v>78454.600000000006</v>
      </c>
    </row>
    <row r="107" spans="1:7" ht="45" x14ac:dyDescent="0.25">
      <c r="A107" s="136" t="s">
        <v>587</v>
      </c>
      <c r="B107" s="123" t="s">
        <v>523</v>
      </c>
      <c r="C107" s="93" t="s">
        <v>31</v>
      </c>
      <c r="D107" s="93" t="s">
        <v>588</v>
      </c>
      <c r="E107" s="121"/>
      <c r="F107" s="111">
        <f>F108</f>
        <v>56558.8</v>
      </c>
      <c r="G107" s="111">
        <f>G108</f>
        <v>48558.5</v>
      </c>
    </row>
    <row r="108" spans="1:7" x14ac:dyDescent="0.25">
      <c r="A108" s="137" t="s">
        <v>532</v>
      </c>
      <c r="B108" s="123" t="s">
        <v>523</v>
      </c>
      <c r="C108" s="93" t="s">
        <v>31</v>
      </c>
      <c r="D108" s="93" t="s">
        <v>588</v>
      </c>
      <c r="E108" s="121">
        <v>800</v>
      </c>
      <c r="F108" s="111">
        <v>56558.8</v>
      </c>
      <c r="G108" s="111">
        <v>48558.5</v>
      </c>
    </row>
    <row r="109" spans="1:7" ht="110.25" customHeight="1" x14ac:dyDescent="0.25">
      <c r="A109" s="136" t="s">
        <v>589</v>
      </c>
      <c r="B109" s="123" t="s">
        <v>523</v>
      </c>
      <c r="C109" s="93" t="s">
        <v>31</v>
      </c>
      <c r="D109" s="93" t="s">
        <v>590</v>
      </c>
      <c r="E109" s="121"/>
      <c r="F109" s="111">
        <f>F110</f>
        <v>85050.3</v>
      </c>
      <c r="G109" s="111">
        <f>G110</f>
        <v>85050</v>
      </c>
    </row>
    <row r="110" spans="1:7" x14ac:dyDescent="0.25">
      <c r="A110" s="137" t="s">
        <v>532</v>
      </c>
      <c r="B110" s="123" t="s">
        <v>523</v>
      </c>
      <c r="C110" s="93" t="s">
        <v>31</v>
      </c>
      <c r="D110" s="93" t="s">
        <v>590</v>
      </c>
      <c r="E110" s="121">
        <v>800</v>
      </c>
      <c r="F110" s="111">
        <v>85050.3</v>
      </c>
      <c r="G110" s="111">
        <v>85050</v>
      </c>
    </row>
    <row r="111" spans="1:7" ht="111.75" customHeight="1" x14ac:dyDescent="0.25">
      <c r="A111" s="137" t="s">
        <v>591</v>
      </c>
      <c r="B111" s="123" t="s">
        <v>523</v>
      </c>
      <c r="C111" s="93" t="s">
        <v>31</v>
      </c>
      <c r="D111" s="93" t="s">
        <v>592</v>
      </c>
      <c r="E111" s="121"/>
      <c r="F111" s="111">
        <f>F112</f>
        <v>487.4</v>
      </c>
      <c r="G111" s="111">
        <f>G112</f>
        <v>482.7</v>
      </c>
    </row>
    <row r="112" spans="1:7" x14ac:dyDescent="0.25">
      <c r="A112" s="137" t="s">
        <v>532</v>
      </c>
      <c r="B112" s="123" t="s">
        <v>523</v>
      </c>
      <c r="C112" s="93" t="s">
        <v>31</v>
      </c>
      <c r="D112" s="93" t="s">
        <v>592</v>
      </c>
      <c r="E112" s="121">
        <v>800</v>
      </c>
      <c r="F112" s="111">
        <v>487.4</v>
      </c>
      <c r="G112" s="111">
        <v>482.7</v>
      </c>
    </row>
    <row r="113" spans="1:7" x14ac:dyDescent="0.25">
      <c r="A113" s="136" t="s">
        <v>165</v>
      </c>
      <c r="B113" s="123" t="s">
        <v>523</v>
      </c>
      <c r="C113" s="93" t="s">
        <v>33</v>
      </c>
      <c r="D113" s="93"/>
      <c r="E113" s="121"/>
      <c r="F113" s="122">
        <f>F114</f>
        <v>1393999.9</v>
      </c>
      <c r="G113" s="122">
        <f>G114</f>
        <v>1302306.1000000001</v>
      </c>
    </row>
    <row r="114" spans="1:7" ht="30" x14ac:dyDescent="0.25">
      <c r="A114" s="136" t="s">
        <v>575</v>
      </c>
      <c r="B114" s="123" t="s">
        <v>523</v>
      </c>
      <c r="C114" s="93" t="s">
        <v>33</v>
      </c>
      <c r="D114" s="93" t="s">
        <v>576</v>
      </c>
      <c r="E114" s="121"/>
      <c r="F114" s="122">
        <f>F115</f>
        <v>1393999.9</v>
      </c>
      <c r="G114" s="122">
        <f>G115</f>
        <v>1302306.1000000001</v>
      </c>
    </row>
    <row r="115" spans="1:7" ht="45" x14ac:dyDescent="0.25">
      <c r="A115" s="136" t="s">
        <v>593</v>
      </c>
      <c r="B115" s="123" t="s">
        <v>523</v>
      </c>
      <c r="C115" s="93" t="s">
        <v>33</v>
      </c>
      <c r="D115" s="93" t="s">
        <v>594</v>
      </c>
      <c r="E115" s="121"/>
      <c r="F115" s="122">
        <f>F116+F121</f>
        <v>1393999.9</v>
      </c>
      <c r="G115" s="122">
        <f>G116+G121</f>
        <v>1302306.1000000001</v>
      </c>
    </row>
    <row r="116" spans="1:7" ht="30" x14ac:dyDescent="0.25">
      <c r="A116" s="136" t="s">
        <v>595</v>
      </c>
      <c r="B116" s="123" t="s">
        <v>523</v>
      </c>
      <c r="C116" s="93" t="s">
        <v>33</v>
      </c>
      <c r="D116" s="93" t="s">
        <v>596</v>
      </c>
      <c r="E116" s="121"/>
      <c r="F116" s="111">
        <f>F117+F119</f>
        <v>701353.9</v>
      </c>
      <c r="G116" s="111">
        <f>G117+G119</f>
        <v>697330</v>
      </c>
    </row>
    <row r="117" spans="1:7" ht="45" x14ac:dyDescent="0.25">
      <c r="A117" s="134" t="s">
        <v>597</v>
      </c>
      <c r="B117" s="123" t="s">
        <v>523</v>
      </c>
      <c r="C117" s="93" t="s">
        <v>33</v>
      </c>
      <c r="D117" s="93" t="s">
        <v>598</v>
      </c>
      <c r="E117" s="121"/>
      <c r="F117" s="111">
        <f>F118</f>
        <v>688456</v>
      </c>
      <c r="G117" s="111">
        <f>G118</f>
        <v>688456</v>
      </c>
    </row>
    <row r="118" spans="1:7" ht="30" x14ac:dyDescent="0.25">
      <c r="A118" s="134" t="s">
        <v>513</v>
      </c>
      <c r="B118" s="123" t="s">
        <v>523</v>
      </c>
      <c r="C118" s="93" t="s">
        <v>33</v>
      </c>
      <c r="D118" s="93" t="s">
        <v>598</v>
      </c>
      <c r="E118" s="121">
        <v>200</v>
      </c>
      <c r="F118" s="111">
        <v>688456</v>
      </c>
      <c r="G118" s="111">
        <v>688456</v>
      </c>
    </row>
    <row r="119" spans="1:7" ht="60" x14ac:dyDescent="0.25">
      <c r="A119" s="134" t="s">
        <v>599</v>
      </c>
      <c r="B119" s="123" t="s">
        <v>523</v>
      </c>
      <c r="C119" s="93" t="s">
        <v>33</v>
      </c>
      <c r="D119" s="93" t="s">
        <v>600</v>
      </c>
      <c r="E119" s="121"/>
      <c r="F119" s="111">
        <f>F120</f>
        <v>12897.9</v>
      </c>
      <c r="G119" s="111">
        <f>G120</f>
        <v>8874</v>
      </c>
    </row>
    <row r="120" spans="1:7" ht="30" x14ac:dyDescent="0.25">
      <c r="A120" s="134" t="s">
        <v>513</v>
      </c>
      <c r="B120" s="123" t="s">
        <v>523</v>
      </c>
      <c r="C120" s="93" t="s">
        <v>33</v>
      </c>
      <c r="D120" s="93" t="s">
        <v>600</v>
      </c>
      <c r="E120" s="121">
        <v>200</v>
      </c>
      <c r="F120" s="111">
        <v>12897.9</v>
      </c>
      <c r="G120" s="111">
        <v>8874</v>
      </c>
    </row>
    <row r="121" spans="1:7" ht="30" x14ac:dyDescent="0.25">
      <c r="A121" s="137" t="s">
        <v>601</v>
      </c>
      <c r="B121" s="123" t="s">
        <v>523</v>
      </c>
      <c r="C121" s="93" t="s">
        <v>33</v>
      </c>
      <c r="D121" s="93" t="s">
        <v>602</v>
      </c>
      <c r="E121" s="121"/>
      <c r="F121" s="111">
        <f>F122+F125+F127+F129</f>
        <v>692645.99999999988</v>
      </c>
      <c r="G121" s="111">
        <f>G122+G125+G127+G129</f>
        <v>604976.1</v>
      </c>
    </row>
    <row r="122" spans="1:7" ht="45" x14ac:dyDescent="0.25">
      <c r="A122" s="137" t="s">
        <v>603</v>
      </c>
      <c r="B122" s="123" t="s">
        <v>523</v>
      </c>
      <c r="C122" s="93" t="s">
        <v>33</v>
      </c>
      <c r="D122" s="93" t="s">
        <v>604</v>
      </c>
      <c r="E122" s="121"/>
      <c r="F122" s="111">
        <f>F123+F124</f>
        <v>685475.2</v>
      </c>
      <c r="G122" s="111">
        <f>G123+G124</f>
        <v>602225.80000000005</v>
      </c>
    </row>
    <row r="123" spans="1:7" ht="30" x14ac:dyDescent="0.25">
      <c r="A123" s="134" t="s">
        <v>513</v>
      </c>
      <c r="B123" s="123" t="s">
        <v>523</v>
      </c>
      <c r="C123" s="93" t="s">
        <v>33</v>
      </c>
      <c r="D123" s="93" t="s">
        <v>604</v>
      </c>
      <c r="E123" s="121">
        <v>200</v>
      </c>
      <c r="F123" s="111">
        <v>601235.1</v>
      </c>
      <c r="G123" s="111">
        <v>556061.5</v>
      </c>
    </row>
    <row r="124" spans="1:7" ht="30" x14ac:dyDescent="0.25">
      <c r="A124" s="137" t="s">
        <v>566</v>
      </c>
      <c r="B124" s="123" t="s">
        <v>523</v>
      </c>
      <c r="C124" s="93" t="s">
        <v>33</v>
      </c>
      <c r="D124" s="93" t="s">
        <v>604</v>
      </c>
      <c r="E124" s="121">
        <v>400</v>
      </c>
      <c r="F124" s="111">
        <v>84240.1</v>
      </c>
      <c r="G124" s="111">
        <v>46164.3</v>
      </c>
    </row>
    <row r="125" spans="1:7" ht="60" x14ac:dyDescent="0.25">
      <c r="A125" s="137" t="s">
        <v>605</v>
      </c>
      <c r="B125" s="123" t="s">
        <v>523</v>
      </c>
      <c r="C125" s="93" t="s">
        <v>33</v>
      </c>
      <c r="D125" s="93" t="s">
        <v>606</v>
      </c>
      <c r="E125" s="121"/>
      <c r="F125" s="111">
        <f>F126</f>
        <v>5864.2</v>
      </c>
      <c r="G125" s="111">
        <f>G126</f>
        <v>1559.2</v>
      </c>
    </row>
    <row r="126" spans="1:7" ht="30" x14ac:dyDescent="0.25">
      <c r="A126" s="134" t="s">
        <v>513</v>
      </c>
      <c r="B126" s="123" t="s">
        <v>523</v>
      </c>
      <c r="C126" s="93" t="s">
        <v>33</v>
      </c>
      <c r="D126" s="93" t="s">
        <v>606</v>
      </c>
      <c r="E126" s="121">
        <v>200</v>
      </c>
      <c r="F126" s="111">
        <v>5864.2</v>
      </c>
      <c r="G126" s="111">
        <v>1559.2</v>
      </c>
    </row>
    <row r="127" spans="1:7" ht="30" x14ac:dyDescent="0.25">
      <c r="A127" s="134" t="s">
        <v>607</v>
      </c>
      <c r="B127" s="123" t="s">
        <v>523</v>
      </c>
      <c r="C127" s="93" t="s">
        <v>33</v>
      </c>
      <c r="D127" s="93" t="s">
        <v>608</v>
      </c>
      <c r="E127" s="121"/>
      <c r="F127" s="111">
        <f>F128</f>
        <v>1291.5999999999999</v>
      </c>
      <c r="G127" s="111">
        <f>G128</f>
        <v>1176.0999999999999</v>
      </c>
    </row>
    <row r="128" spans="1:7" ht="30" x14ac:dyDescent="0.25">
      <c r="A128" s="134" t="s">
        <v>513</v>
      </c>
      <c r="B128" s="123" t="s">
        <v>523</v>
      </c>
      <c r="C128" s="93" t="s">
        <v>33</v>
      </c>
      <c r="D128" s="93" t="s">
        <v>608</v>
      </c>
      <c r="E128" s="121">
        <v>200</v>
      </c>
      <c r="F128" s="111">
        <v>1291.5999999999999</v>
      </c>
      <c r="G128" s="111">
        <v>1176.0999999999999</v>
      </c>
    </row>
    <row r="129" spans="1:7" ht="45" x14ac:dyDescent="0.25">
      <c r="A129" s="134" t="s">
        <v>1124</v>
      </c>
      <c r="B129" s="123" t="s">
        <v>523</v>
      </c>
      <c r="C129" s="93" t="s">
        <v>33</v>
      </c>
      <c r="D129" s="93" t="s">
        <v>609</v>
      </c>
      <c r="E129" s="121"/>
      <c r="F129" s="111">
        <f>F130</f>
        <v>15</v>
      </c>
      <c r="G129" s="111">
        <f>G130</f>
        <v>15</v>
      </c>
    </row>
    <row r="130" spans="1:7" ht="30" x14ac:dyDescent="0.25">
      <c r="A130" s="137" t="s">
        <v>566</v>
      </c>
      <c r="B130" s="123" t="s">
        <v>523</v>
      </c>
      <c r="C130" s="93" t="s">
        <v>33</v>
      </c>
      <c r="D130" s="93" t="s">
        <v>609</v>
      </c>
      <c r="E130" s="121">
        <v>400</v>
      </c>
      <c r="F130" s="111">
        <v>15</v>
      </c>
      <c r="G130" s="111">
        <v>15</v>
      </c>
    </row>
    <row r="131" spans="1:7" x14ac:dyDescent="0.25">
      <c r="A131" s="136" t="s">
        <v>35</v>
      </c>
      <c r="B131" s="123" t="s">
        <v>523</v>
      </c>
      <c r="C131" s="93" t="s">
        <v>34</v>
      </c>
      <c r="D131" s="93"/>
      <c r="E131" s="121"/>
      <c r="F131" s="111">
        <f>F132+F146</f>
        <v>434865.89999999997</v>
      </c>
      <c r="G131" s="111">
        <f>G132+G146</f>
        <v>199581.3</v>
      </c>
    </row>
    <row r="132" spans="1:7" ht="45" x14ac:dyDescent="0.25">
      <c r="A132" s="136" t="s">
        <v>610</v>
      </c>
      <c r="B132" s="123" t="s">
        <v>523</v>
      </c>
      <c r="C132" s="93" t="s">
        <v>34</v>
      </c>
      <c r="D132" s="93" t="s">
        <v>611</v>
      </c>
      <c r="E132" s="121"/>
      <c r="F132" s="111">
        <f>F133+F140</f>
        <v>424372.19999999995</v>
      </c>
      <c r="G132" s="111">
        <f>G133+G140</f>
        <v>189929.5</v>
      </c>
    </row>
    <row r="133" spans="1:7" ht="30" x14ac:dyDescent="0.25">
      <c r="A133" s="136" t="s">
        <v>612</v>
      </c>
      <c r="B133" s="123" t="s">
        <v>523</v>
      </c>
      <c r="C133" s="93" t="s">
        <v>34</v>
      </c>
      <c r="D133" s="93" t="s">
        <v>613</v>
      </c>
      <c r="E133" s="121"/>
      <c r="F133" s="111">
        <f>F134+F137</f>
        <v>376078.8</v>
      </c>
      <c r="G133" s="111">
        <f>G134+G137</f>
        <v>141636.1</v>
      </c>
    </row>
    <row r="134" spans="1:7" ht="45" x14ac:dyDescent="0.25">
      <c r="A134" s="137" t="s">
        <v>614</v>
      </c>
      <c r="B134" s="123" t="s">
        <v>523</v>
      </c>
      <c r="C134" s="93" t="s">
        <v>34</v>
      </c>
      <c r="D134" s="93" t="s">
        <v>615</v>
      </c>
      <c r="E134" s="121"/>
      <c r="F134" s="111">
        <f t="shared" ref="F134:G135" si="9">F135</f>
        <v>375979.8</v>
      </c>
      <c r="G134" s="111">
        <f t="shared" si="9"/>
        <v>141537.1</v>
      </c>
    </row>
    <row r="135" spans="1:7" ht="45" x14ac:dyDescent="0.25">
      <c r="A135" s="138" t="s">
        <v>616</v>
      </c>
      <c r="B135" s="123" t="s">
        <v>523</v>
      </c>
      <c r="C135" s="93" t="s">
        <v>34</v>
      </c>
      <c r="D135" s="93" t="s">
        <v>617</v>
      </c>
      <c r="E135" s="121"/>
      <c r="F135" s="111">
        <f t="shared" si="9"/>
        <v>375979.8</v>
      </c>
      <c r="G135" s="111">
        <f t="shared" si="9"/>
        <v>141537.1</v>
      </c>
    </row>
    <row r="136" spans="1:7" ht="30" x14ac:dyDescent="0.25">
      <c r="A136" s="137" t="s">
        <v>566</v>
      </c>
      <c r="B136" s="123" t="s">
        <v>523</v>
      </c>
      <c r="C136" s="93" t="s">
        <v>34</v>
      </c>
      <c r="D136" s="93" t="s">
        <v>617</v>
      </c>
      <c r="E136" s="121">
        <v>400</v>
      </c>
      <c r="F136" s="111">
        <v>375979.8</v>
      </c>
      <c r="G136" s="111">
        <v>141537.1</v>
      </c>
    </row>
    <row r="137" spans="1:7" ht="45" x14ac:dyDescent="0.25">
      <c r="A137" s="137" t="s">
        <v>618</v>
      </c>
      <c r="B137" s="123" t="s">
        <v>523</v>
      </c>
      <c r="C137" s="93" t="s">
        <v>34</v>
      </c>
      <c r="D137" s="93" t="s">
        <v>619</v>
      </c>
      <c r="E137" s="121"/>
      <c r="F137" s="111">
        <f t="shared" ref="F137:G138" si="10">F138</f>
        <v>99</v>
      </c>
      <c r="G137" s="111">
        <f t="shared" si="10"/>
        <v>99</v>
      </c>
    </row>
    <row r="138" spans="1:7" ht="30" x14ac:dyDescent="0.25">
      <c r="A138" s="137" t="s">
        <v>620</v>
      </c>
      <c r="B138" s="123" t="s">
        <v>523</v>
      </c>
      <c r="C138" s="93" t="s">
        <v>34</v>
      </c>
      <c r="D138" s="93" t="s">
        <v>621</v>
      </c>
      <c r="E138" s="121"/>
      <c r="F138" s="111">
        <f t="shared" si="10"/>
        <v>99</v>
      </c>
      <c r="G138" s="111">
        <f t="shared" si="10"/>
        <v>99</v>
      </c>
    </row>
    <row r="139" spans="1:7" ht="30" x14ac:dyDescent="0.25">
      <c r="A139" s="134" t="s">
        <v>513</v>
      </c>
      <c r="B139" s="123" t="s">
        <v>523</v>
      </c>
      <c r="C139" s="93" t="s">
        <v>34</v>
      </c>
      <c r="D139" s="93" t="s">
        <v>621</v>
      </c>
      <c r="E139" s="121">
        <v>200</v>
      </c>
      <c r="F139" s="111">
        <v>99</v>
      </c>
      <c r="G139" s="111">
        <v>99</v>
      </c>
    </row>
    <row r="140" spans="1:7" ht="30" x14ac:dyDescent="0.25">
      <c r="A140" s="137" t="s">
        <v>622</v>
      </c>
      <c r="B140" s="123" t="s">
        <v>523</v>
      </c>
      <c r="C140" s="93" t="s">
        <v>34</v>
      </c>
      <c r="D140" s="93" t="s">
        <v>623</v>
      </c>
      <c r="E140" s="121"/>
      <c r="F140" s="111">
        <f>F141</f>
        <v>48293.399999999994</v>
      </c>
      <c r="G140" s="111">
        <f>G141</f>
        <v>48293.399999999994</v>
      </c>
    </row>
    <row r="141" spans="1:7" ht="30" x14ac:dyDescent="0.25">
      <c r="A141" s="137" t="s">
        <v>624</v>
      </c>
      <c r="B141" s="123" t="s">
        <v>523</v>
      </c>
      <c r="C141" s="93" t="s">
        <v>34</v>
      </c>
      <c r="D141" s="93" t="s">
        <v>625</v>
      </c>
      <c r="E141" s="121"/>
      <c r="F141" s="111">
        <f>+F142+F144</f>
        <v>48293.399999999994</v>
      </c>
      <c r="G141" s="111">
        <f>+G142+G144</f>
        <v>48293.399999999994</v>
      </c>
    </row>
    <row r="142" spans="1:7" ht="105" x14ac:dyDescent="0.25">
      <c r="A142" s="134" t="s">
        <v>626</v>
      </c>
      <c r="B142" s="123" t="s">
        <v>523</v>
      </c>
      <c r="C142" s="93" t="s">
        <v>34</v>
      </c>
      <c r="D142" s="93" t="s">
        <v>627</v>
      </c>
      <c r="E142" s="121"/>
      <c r="F142" s="111">
        <f>F143</f>
        <v>19232.8</v>
      </c>
      <c r="G142" s="111">
        <f>G143</f>
        <v>19232.8</v>
      </c>
    </row>
    <row r="143" spans="1:7" x14ac:dyDescent="0.25">
      <c r="A143" s="139" t="s">
        <v>532</v>
      </c>
      <c r="B143" s="123" t="s">
        <v>523</v>
      </c>
      <c r="C143" s="93" t="s">
        <v>34</v>
      </c>
      <c r="D143" s="93" t="s">
        <v>627</v>
      </c>
      <c r="E143" s="121">
        <v>800</v>
      </c>
      <c r="F143" s="111">
        <v>19232.8</v>
      </c>
      <c r="G143" s="111">
        <v>19232.8</v>
      </c>
    </row>
    <row r="144" spans="1:7" ht="90" x14ac:dyDescent="0.25">
      <c r="A144" s="137" t="s">
        <v>628</v>
      </c>
      <c r="B144" s="123" t="s">
        <v>523</v>
      </c>
      <c r="C144" s="93" t="s">
        <v>34</v>
      </c>
      <c r="D144" s="93" t="s">
        <v>629</v>
      </c>
      <c r="E144" s="121"/>
      <c r="F144" s="111">
        <f>F145</f>
        <v>29060.6</v>
      </c>
      <c r="G144" s="111">
        <f>G145</f>
        <v>29060.6</v>
      </c>
    </row>
    <row r="145" spans="1:7" x14ac:dyDescent="0.25">
      <c r="A145" s="139" t="s">
        <v>532</v>
      </c>
      <c r="B145" s="123" t="s">
        <v>523</v>
      </c>
      <c r="C145" s="93" t="s">
        <v>34</v>
      </c>
      <c r="D145" s="93" t="s">
        <v>629</v>
      </c>
      <c r="E145" s="121">
        <v>800</v>
      </c>
      <c r="F145" s="111">
        <v>29060.6</v>
      </c>
      <c r="G145" s="111">
        <v>29060.6</v>
      </c>
    </row>
    <row r="146" spans="1:7" ht="60" x14ac:dyDescent="0.25">
      <c r="A146" s="136" t="s">
        <v>631</v>
      </c>
      <c r="B146" s="123" t="s">
        <v>523</v>
      </c>
      <c r="C146" s="93" t="s">
        <v>34</v>
      </c>
      <c r="D146" s="93" t="s">
        <v>632</v>
      </c>
      <c r="E146" s="121"/>
      <c r="F146" s="111">
        <f>F147+F150</f>
        <v>10493.7</v>
      </c>
      <c r="G146" s="111">
        <f>G147+G150</f>
        <v>9651.8000000000011</v>
      </c>
    </row>
    <row r="147" spans="1:7" ht="30" x14ac:dyDescent="0.25">
      <c r="A147" s="136" t="s">
        <v>633</v>
      </c>
      <c r="B147" s="123" t="s">
        <v>523</v>
      </c>
      <c r="C147" s="93" t="s">
        <v>34</v>
      </c>
      <c r="D147" s="93" t="s">
        <v>634</v>
      </c>
      <c r="E147" s="121"/>
      <c r="F147" s="111">
        <f>F148</f>
        <v>810</v>
      </c>
      <c r="G147" s="111">
        <f>G148</f>
        <v>780.2</v>
      </c>
    </row>
    <row r="148" spans="1:7" ht="45" x14ac:dyDescent="0.25">
      <c r="A148" s="136" t="s">
        <v>635</v>
      </c>
      <c r="B148" s="123" t="s">
        <v>523</v>
      </c>
      <c r="C148" s="93" t="s">
        <v>34</v>
      </c>
      <c r="D148" s="93" t="s">
        <v>636</v>
      </c>
      <c r="E148" s="121"/>
      <c r="F148" s="111">
        <v>810</v>
      </c>
      <c r="G148" s="111">
        <f>G149</f>
        <v>780.2</v>
      </c>
    </row>
    <row r="149" spans="1:7" ht="30" x14ac:dyDescent="0.25">
      <c r="A149" s="134" t="s">
        <v>513</v>
      </c>
      <c r="B149" s="123" t="s">
        <v>523</v>
      </c>
      <c r="C149" s="93" t="s">
        <v>34</v>
      </c>
      <c r="D149" s="93" t="s">
        <v>636</v>
      </c>
      <c r="E149" s="121">
        <v>200</v>
      </c>
      <c r="F149" s="111">
        <v>810.1</v>
      </c>
      <c r="G149" s="111">
        <v>780.2</v>
      </c>
    </row>
    <row r="150" spans="1:7" ht="30" x14ac:dyDescent="0.25">
      <c r="A150" s="137" t="s">
        <v>637</v>
      </c>
      <c r="B150" s="123" t="s">
        <v>523</v>
      </c>
      <c r="C150" s="93" t="s">
        <v>34</v>
      </c>
      <c r="D150" s="93" t="s">
        <v>638</v>
      </c>
      <c r="E150" s="121"/>
      <c r="F150" s="111">
        <f t="shared" ref="F150:G151" si="11">F151</f>
        <v>9683.7000000000007</v>
      </c>
      <c r="G150" s="111">
        <f t="shared" si="11"/>
        <v>8871.6</v>
      </c>
    </row>
    <row r="151" spans="1:7" ht="75" x14ac:dyDescent="0.25">
      <c r="A151" s="137" t="s">
        <v>639</v>
      </c>
      <c r="B151" s="123" t="s">
        <v>523</v>
      </c>
      <c r="C151" s="93" t="s">
        <v>34</v>
      </c>
      <c r="D151" s="93" t="s">
        <v>640</v>
      </c>
      <c r="E151" s="121"/>
      <c r="F151" s="111">
        <f t="shared" si="11"/>
        <v>9683.7000000000007</v>
      </c>
      <c r="G151" s="111">
        <f t="shared" si="11"/>
        <v>8871.6</v>
      </c>
    </row>
    <row r="152" spans="1:7" ht="30" x14ac:dyDescent="0.25">
      <c r="A152" s="134" t="s">
        <v>513</v>
      </c>
      <c r="B152" s="123" t="s">
        <v>523</v>
      </c>
      <c r="C152" s="93" t="s">
        <v>34</v>
      </c>
      <c r="D152" s="93" t="s">
        <v>640</v>
      </c>
      <c r="E152" s="121">
        <v>200</v>
      </c>
      <c r="F152" s="111">
        <v>9683.7000000000007</v>
      </c>
      <c r="G152" s="111">
        <v>8871.6</v>
      </c>
    </row>
    <row r="153" spans="1:7" x14ac:dyDescent="0.25">
      <c r="A153" s="136" t="s">
        <v>641</v>
      </c>
      <c r="B153" s="123" t="s">
        <v>523</v>
      </c>
      <c r="C153" s="93" t="s">
        <v>36</v>
      </c>
      <c r="D153" s="93"/>
      <c r="E153" s="122"/>
      <c r="F153" s="122">
        <f>F154+F160+F184+F197</f>
        <v>1307188.5000000002</v>
      </c>
      <c r="G153" s="111">
        <f>G154+G160+G184+G197</f>
        <v>1208246.2</v>
      </c>
    </row>
    <row r="154" spans="1:7" x14ac:dyDescent="0.25">
      <c r="A154" s="136" t="s">
        <v>642</v>
      </c>
      <c r="B154" s="123" t="s">
        <v>523</v>
      </c>
      <c r="C154" s="93" t="s">
        <v>38</v>
      </c>
      <c r="D154" s="93"/>
      <c r="E154" s="121"/>
      <c r="F154" s="122">
        <f t="shared" ref="F154:G158" si="12">F155</f>
        <v>3009.8</v>
      </c>
      <c r="G154" s="111">
        <f t="shared" si="12"/>
        <v>2346.3000000000002</v>
      </c>
    </row>
    <row r="155" spans="1:7" ht="60" x14ac:dyDescent="0.25">
      <c r="A155" s="136" t="s">
        <v>643</v>
      </c>
      <c r="B155" s="123" t="s">
        <v>523</v>
      </c>
      <c r="C155" s="93" t="s">
        <v>38</v>
      </c>
      <c r="D155" s="93" t="s">
        <v>644</v>
      </c>
      <c r="E155" s="121"/>
      <c r="F155" s="122">
        <f t="shared" si="12"/>
        <v>3009.8</v>
      </c>
      <c r="G155" s="111">
        <f t="shared" si="12"/>
        <v>2346.3000000000002</v>
      </c>
    </row>
    <row r="156" spans="1:7" ht="30" x14ac:dyDescent="0.25">
      <c r="A156" s="137" t="s">
        <v>645</v>
      </c>
      <c r="B156" s="123" t="s">
        <v>523</v>
      </c>
      <c r="C156" s="93" t="s">
        <v>38</v>
      </c>
      <c r="D156" s="93" t="s">
        <v>646</v>
      </c>
      <c r="E156" s="121"/>
      <c r="F156" s="122">
        <f t="shared" si="12"/>
        <v>3009.8</v>
      </c>
      <c r="G156" s="111">
        <f t="shared" si="12"/>
        <v>2346.3000000000002</v>
      </c>
    </row>
    <row r="157" spans="1:7" ht="45" x14ac:dyDescent="0.25">
      <c r="A157" s="137" t="s">
        <v>647</v>
      </c>
      <c r="B157" s="123" t="s">
        <v>523</v>
      </c>
      <c r="C157" s="93" t="s">
        <v>38</v>
      </c>
      <c r="D157" s="93" t="s">
        <v>648</v>
      </c>
      <c r="E157" s="121"/>
      <c r="F157" s="122">
        <f t="shared" si="12"/>
        <v>3009.8</v>
      </c>
      <c r="G157" s="111">
        <f t="shared" si="12"/>
        <v>2346.3000000000002</v>
      </c>
    </row>
    <row r="158" spans="1:7" ht="30" x14ac:dyDescent="0.25">
      <c r="A158" s="137" t="s">
        <v>649</v>
      </c>
      <c r="B158" s="123" t="s">
        <v>523</v>
      </c>
      <c r="C158" s="93" t="s">
        <v>38</v>
      </c>
      <c r="D158" s="93" t="s">
        <v>650</v>
      </c>
      <c r="E158" s="121"/>
      <c r="F158" s="122">
        <f t="shared" si="12"/>
        <v>3009.8</v>
      </c>
      <c r="G158" s="111">
        <f t="shared" si="12"/>
        <v>2346.3000000000002</v>
      </c>
    </row>
    <row r="159" spans="1:7" ht="30" x14ac:dyDescent="0.25">
      <c r="A159" s="134" t="s">
        <v>513</v>
      </c>
      <c r="B159" s="123" t="s">
        <v>523</v>
      </c>
      <c r="C159" s="93" t="s">
        <v>38</v>
      </c>
      <c r="D159" s="93" t="s">
        <v>650</v>
      </c>
      <c r="E159" s="121">
        <v>200</v>
      </c>
      <c r="F159" s="111">
        <v>3009.8</v>
      </c>
      <c r="G159" s="111">
        <v>2346.3000000000002</v>
      </c>
    </row>
    <row r="160" spans="1:7" x14ac:dyDescent="0.25">
      <c r="A160" s="136" t="s">
        <v>651</v>
      </c>
      <c r="B160" s="123" t="s">
        <v>523</v>
      </c>
      <c r="C160" s="93" t="s">
        <v>40</v>
      </c>
      <c r="D160" s="93"/>
      <c r="E160" s="121"/>
      <c r="F160" s="111">
        <f t="shared" ref="F160:G161" si="13">F161</f>
        <v>1052423</v>
      </c>
      <c r="G160" s="111">
        <f t="shared" si="13"/>
        <v>972622.8</v>
      </c>
    </row>
    <row r="161" spans="1:7" ht="60" x14ac:dyDescent="0.25">
      <c r="A161" s="137" t="s">
        <v>652</v>
      </c>
      <c r="B161" s="123" t="s">
        <v>523</v>
      </c>
      <c r="C161" s="93" t="s">
        <v>40</v>
      </c>
      <c r="D161" s="93" t="s">
        <v>644</v>
      </c>
      <c r="E161" s="121"/>
      <c r="F161" s="111">
        <f t="shared" si="13"/>
        <v>1052423</v>
      </c>
      <c r="G161" s="111">
        <f t="shared" si="13"/>
        <v>972622.8</v>
      </c>
    </row>
    <row r="162" spans="1:7" ht="45" x14ac:dyDescent="0.25">
      <c r="A162" s="137" t="s">
        <v>653</v>
      </c>
      <c r="B162" s="123" t="s">
        <v>523</v>
      </c>
      <c r="C162" s="93" t="s">
        <v>40</v>
      </c>
      <c r="D162" s="93" t="s">
        <v>654</v>
      </c>
      <c r="E162" s="121"/>
      <c r="F162" s="111">
        <f>F163+F166</f>
        <v>1052423</v>
      </c>
      <c r="G162" s="111">
        <f>G163+G166</f>
        <v>972622.8</v>
      </c>
    </row>
    <row r="163" spans="1:7" ht="30" x14ac:dyDescent="0.25">
      <c r="A163" s="137" t="s">
        <v>655</v>
      </c>
      <c r="B163" s="123" t="s">
        <v>523</v>
      </c>
      <c r="C163" s="93" t="s">
        <v>40</v>
      </c>
      <c r="D163" s="93" t="s">
        <v>656</v>
      </c>
      <c r="E163" s="121"/>
      <c r="F163" s="111">
        <f>+F164</f>
        <v>23200</v>
      </c>
      <c r="G163" s="111">
        <f>+G164</f>
        <v>0</v>
      </c>
    </row>
    <row r="164" spans="1:7" ht="45" x14ac:dyDescent="0.25">
      <c r="A164" s="140" t="s">
        <v>657</v>
      </c>
      <c r="B164" s="158" t="s">
        <v>523</v>
      </c>
      <c r="C164" s="97" t="s">
        <v>40</v>
      </c>
      <c r="D164" s="97" t="s">
        <v>658</v>
      </c>
      <c r="E164" s="121"/>
      <c r="F164" s="111">
        <f>F165</f>
        <v>23200</v>
      </c>
      <c r="G164" s="111">
        <f>G165</f>
        <v>0</v>
      </c>
    </row>
    <row r="165" spans="1:7" ht="30" x14ac:dyDescent="0.25">
      <c r="A165" s="141" t="s">
        <v>566</v>
      </c>
      <c r="B165" s="158" t="s">
        <v>523</v>
      </c>
      <c r="C165" s="97" t="s">
        <v>40</v>
      </c>
      <c r="D165" s="97" t="s">
        <v>658</v>
      </c>
      <c r="E165" s="121">
        <v>400</v>
      </c>
      <c r="F165" s="111">
        <v>23200</v>
      </c>
      <c r="G165" s="111">
        <v>0</v>
      </c>
    </row>
    <row r="166" spans="1:7" ht="45" x14ac:dyDescent="0.25">
      <c r="A166" s="137" t="s">
        <v>659</v>
      </c>
      <c r="B166" s="123" t="s">
        <v>523</v>
      </c>
      <c r="C166" s="93" t="s">
        <v>40</v>
      </c>
      <c r="D166" s="93" t="s">
        <v>660</v>
      </c>
      <c r="E166" s="121"/>
      <c r="F166" s="111">
        <f>F167+F171+F173+F175+F177+F179+F181</f>
        <v>1029223</v>
      </c>
      <c r="G166" s="111">
        <f>G167+G171+G173+G175+G177+G179+G181</f>
        <v>972622.8</v>
      </c>
    </row>
    <row r="167" spans="1:7" ht="30" x14ac:dyDescent="0.25">
      <c r="A167" s="142" t="s">
        <v>661</v>
      </c>
      <c r="B167" s="158" t="s">
        <v>523</v>
      </c>
      <c r="C167" s="97" t="s">
        <v>40</v>
      </c>
      <c r="D167" s="97" t="s">
        <v>662</v>
      </c>
      <c r="E167" s="121"/>
      <c r="F167" s="111">
        <f>F168+F169+F170</f>
        <v>594554.19999999995</v>
      </c>
      <c r="G167" s="111">
        <f>G168+G169+G170</f>
        <v>542508.9</v>
      </c>
    </row>
    <row r="168" spans="1:7" ht="30" x14ac:dyDescent="0.25">
      <c r="A168" s="134" t="s">
        <v>513</v>
      </c>
      <c r="B168" s="158" t="s">
        <v>523</v>
      </c>
      <c r="C168" s="97" t="s">
        <v>40</v>
      </c>
      <c r="D168" s="97" t="s">
        <v>662</v>
      </c>
      <c r="E168" s="121">
        <v>200</v>
      </c>
      <c r="F168" s="111">
        <v>555620</v>
      </c>
      <c r="G168" s="111">
        <v>514564.9</v>
      </c>
    </row>
    <row r="169" spans="1:7" ht="30" x14ac:dyDescent="0.25">
      <c r="A169" s="137" t="s">
        <v>566</v>
      </c>
      <c r="B169" s="158" t="s">
        <v>523</v>
      </c>
      <c r="C169" s="97" t="s">
        <v>40</v>
      </c>
      <c r="D169" s="97" t="s">
        <v>662</v>
      </c>
      <c r="E169" s="121">
        <v>400</v>
      </c>
      <c r="F169" s="111">
        <v>15700.2</v>
      </c>
      <c r="G169" s="111">
        <v>4710</v>
      </c>
    </row>
    <row r="170" spans="1:7" x14ac:dyDescent="0.25">
      <c r="A170" s="135" t="s">
        <v>532</v>
      </c>
      <c r="B170" s="158" t="s">
        <v>523</v>
      </c>
      <c r="C170" s="97" t="s">
        <v>40</v>
      </c>
      <c r="D170" s="97" t="s">
        <v>662</v>
      </c>
      <c r="E170" s="121">
        <v>800</v>
      </c>
      <c r="F170" s="111">
        <v>23234</v>
      </c>
      <c r="G170" s="111">
        <v>23234</v>
      </c>
    </row>
    <row r="171" spans="1:7" ht="105" x14ac:dyDescent="0.25">
      <c r="A171" s="137" t="s">
        <v>663</v>
      </c>
      <c r="B171" s="158" t="s">
        <v>523</v>
      </c>
      <c r="C171" s="97" t="s">
        <v>40</v>
      </c>
      <c r="D171" s="97" t="s">
        <v>664</v>
      </c>
      <c r="E171" s="121"/>
      <c r="F171" s="111">
        <f>F172</f>
        <v>429013.3</v>
      </c>
      <c r="G171" s="111">
        <f>G172</f>
        <v>429013.2</v>
      </c>
    </row>
    <row r="172" spans="1:7" ht="30" x14ac:dyDescent="0.25">
      <c r="A172" s="137" t="s">
        <v>566</v>
      </c>
      <c r="B172" s="158" t="s">
        <v>523</v>
      </c>
      <c r="C172" s="97" t="s">
        <v>40</v>
      </c>
      <c r="D172" s="97" t="s">
        <v>664</v>
      </c>
      <c r="E172" s="121">
        <v>400</v>
      </c>
      <c r="F172" s="111">
        <v>429013.3</v>
      </c>
      <c r="G172" s="111">
        <v>429013.2</v>
      </c>
    </row>
    <row r="173" spans="1:7" ht="45" x14ac:dyDescent="0.25">
      <c r="A173" s="137" t="s">
        <v>665</v>
      </c>
      <c r="B173" s="158" t="s">
        <v>523</v>
      </c>
      <c r="C173" s="97" t="s">
        <v>40</v>
      </c>
      <c r="D173" s="97" t="s">
        <v>666</v>
      </c>
      <c r="E173" s="121"/>
      <c r="F173" s="111">
        <f>F174</f>
        <v>153.6</v>
      </c>
      <c r="G173" s="111">
        <f>G174</f>
        <v>153.6</v>
      </c>
    </row>
    <row r="174" spans="1:7" ht="30" x14ac:dyDescent="0.25">
      <c r="A174" s="137" t="s">
        <v>566</v>
      </c>
      <c r="B174" s="158" t="s">
        <v>523</v>
      </c>
      <c r="C174" s="97" t="s">
        <v>40</v>
      </c>
      <c r="D174" s="97" t="s">
        <v>666</v>
      </c>
      <c r="E174" s="121">
        <v>400</v>
      </c>
      <c r="F174" s="111">
        <v>153.6</v>
      </c>
      <c r="G174" s="111">
        <v>153.6</v>
      </c>
    </row>
    <row r="175" spans="1:7" ht="30" x14ac:dyDescent="0.25">
      <c r="A175" s="137" t="s">
        <v>667</v>
      </c>
      <c r="B175" s="158" t="s">
        <v>523</v>
      </c>
      <c r="C175" s="97" t="s">
        <v>40</v>
      </c>
      <c r="D175" s="97" t="s">
        <v>668</v>
      </c>
      <c r="E175" s="121"/>
      <c r="F175" s="111">
        <f>F176</f>
        <v>4131.6000000000004</v>
      </c>
      <c r="G175" s="111">
        <f>G176</f>
        <v>0</v>
      </c>
    </row>
    <row r="176" spans="1:7" ht="30" x14ac:dyDescent="0.25">
      <c r="A176" s="137" t="s">
        <v>566</v>
      </c>
      <c r="B176" s="158" t="s">
        <v>523</v>
      </c>
      <c r="C176" s="97" t="s">
        <v>40</v>
      </c>
      <c r="D176" s="97" t="s">
        <v>668</v>
      </c>
      <c r="E176" s="121">
        <v>400</v>
      </c>
      <c r="F176" s="111">
        <v>4131.6000000000004</v>
      </c>
      <c r="G176" s="111">
        <v>0</v>
      </c>
    </row>
    <row r="177" spans="1:7" ht="60" x14ac:dyDescent="0.25">
      <c r="A177" s="137" t="s">
        <v>669</v>
      </c>
      <c r="B177" s="158" t="s">
        <v>523</v>
      </c>
      <c r="C177" s="97" t="s">
        <v>40</v>
      </c>
      <c r="D177" s="97" t="s">
        <v>670</v>
      </c>
      <c r="E177" s="121"/>
      <c r="F177" s="111">
        <f>F178</f>
        <v>11</v>
      </c>
      <c r="G177" s="111">
        <f>G178</f>
        <v>11</v>
      </c>
    </row>
    <row r="178" spans="1:7" ht="30" x14ac:dyDescent="0.25">
      <c r="A178" s="137" t="s">
        <v>566</v>
      </c>
      <c r="B178" s="158" t="s">
        <v>523</v>
      </c>
      <c r="C178" s="97" t="s">
        <v>40</v>
      </c>
      <c r="D178" s="97" t="s">
        <v>670</v>
      </c>
      <c r="E178" s="121">
        <v>400</v>
      </c>
      <c r="F178" s="111">
        <v>11</v>
      </c>
      <c r="G178" s="111">
        <v>11</v>
      </c>
    </row>
    <row r="179" spans="1:7" ht="45" x14ac:dyDescent="0.25">
      <c r="A179" s="143" t="s">
        <v>671</v>
      </c>
      <c r="B179" s="158" t="s">
        <v>523</v>
      </c>
      <c r="C179" s="97" t="s">
        <v>40</v>
      </c>
      <c r="D179" s="97" t="s">
        <v>672</v>
      </c>
      <c r="E179" s="121"/>
      <c r="F179" s="111">
        <f>F180</f>
        <v>1101</v>
      </c>
      <c r="G179" s="111">
        <f>G180</f>
        <v>685</v>
      </c>
    </row>
    <row r="180" spans="1:7" ht="30" x14ac:dyDescent="0.25">
      <c r="A180" s="137" t="s">
        <v>566</v>
      </c>
      <c r="B180" s="158" t="s">
        <v>523</v>
      </c>
      <c r="C180" s="97" t="s">
        <v>40</v>
      </c>
      <c r="D180" s="97" t="s">
        <v>672</v>
      </c>
      <c r="E180" s="121">
        <v>400</v>
      </c>
      <c r="F180" s="111">
        <v>1101</v>
      </c>
      <c r="G180" s="111">
        <v>685</v>
      </c>
    </row>
    <row r="181" spans="1:7" ht="45" x14ac:dyDescent="0.25">
      <c r="A181" s="137" t="s">
        <v>673</v>
      </c>
      <c r="B181" s="158" t="s">
        <v>523</v>
      </c>
      <c r="C181" s="97" t="s">
        <v>40</v>
      </c>
      <c r="D181" s="97" t="s">
        <v>674</v>
      </c>
      <c r="E181" s="121"/>
      <c r="F181" s="111">
        <f>F182+F183</f>
        <v>258.3</v>
      </c>
      <c r="G181" s="111">
        <f>G182+G183</f>
        <v>251.1</v>
      </c>
    </row>
    <row r="182" spans="1:7" ht="30" x14ac:dyDescent="0.25">
      <c r="A182" s="140" t="s">
        <v>513</v>
      </c>
      <c r="B182" s="158" t="s">
        <v>523</v>
      </c>
      <c r="C182" s="97" t="s">
        <v>40</v>
      </c>
      <c r="D182" s="97" t="s">
        <v>674</v>
      </c>
      <c r="E182" s="121">
        <v>200</v>
      </c>
      <c r="F182" s="111">
        <v>2.5</v>
      </c>
      <c r="G182" s="111">
        <v>2.5</v>
      </c>
    </row>
    <row r="183" spans="1:7" ht="30" x14ac:dyDescent="0.25">
      <c r="A183" s="137" t="s">
        <v>566</v>
      </c>
      <c r="B183" s="158" t="s">
        <v>523</v>
      </c>
      <c r="C183" s="97" t="s">
        <v>40</v>
      </c>
      <c r="D183" s="97" t="s">
        <v>674</v>
      </c>
      <c r="E183" s="121">
        <v>400</v>
      </c>
      <c r="F183" s="111">
        <v>255.8</v>
      </c>
      <c r="G183" s="111">
        <v>248.6</v>
      </c>
    </row>
    <row r="184" spans="1:7" x14ac:dyDescent="0.25">
      <c r="A184" s="136" t="s">
        <v>675</v>
      </c>
      <c r="B184" s="123" t="s">
        <v>523</v>
      </c>
      <c r="C184" s="93" t="s">
        <v>42</v>
      </c>
      <c r="D184" s="93"/>
      <c r="E184" s="121"/>
      <c r="F184" s="111">
        <f>F185+F193</f>
        <v>154186.40000000002</v>
      </c>
      <c r="G184" s="111">
        <f>G185+G193</f>
        <v>135820.4</v>
      </c>
    </row>
    <row r="185" spans="1:7" ht="77.25" customHeight="1" x14ac:dyDescent="0.25">
      <c r="A185" s="144" t="s">
        <v>643</v>
      </c>
      <c r="B185" s="123" t="s">
        <v>523</v>
      </c>
      <c r="C185" s="93" t="s">
        <v>42</v>
      </c>
      <c r="D185" s="93" t="s">
        <v>644</v>
      </c>
      <c r="E185" s="121"/>
      <c r="F185" s="111">
        <f>F186</f>
        <v>64774.8</v>
      </c>
      <c r="G185" s="111">
        <f>G186</f>
        <v>46408.799999999996</v>
      </c>
    </row>
    <row r="186" spans="1:7" ht="30" x14ac:dyDescent="0.25">
      <c r="A186" s="134" t="s">
        <v>676</v>
      </c>
      <c r="B186" s="119" t="s">
        <v>523</v>
      </c>
      <c r="C186" s="91" t="s">
        <v>42</v>
      </c>
      <c r="D186" s="98" t="s">
        <v>677</v>
      </c>
      <c r="E186" s="121"/>
      <c r="F186" s="111">
        <f>F187+F190</f>
        <v>64774.8</v>
      </c>
      <c r="G186" s="111">
        <f>G187+G190</f>
        <v>46408.799999999996</v>
      </c>
    </row>
    <row r="187" spans="1:7" ht="45" x14ac:dyDescent="0.25">
      <c r="A187" s="136" t="s">
        <v>678</v>
      </c>
      <c r="B187" s="123" t="s">
        <v>523</v>
      </c>
      <c r="C187" s="93" t="s">
        <v>42</v>
      </c>
      <c r="D187" s="93" t="s">
        <v>679</v>
      </c>
      <c r="E187" s="121"/>
      <c r="F187" s="111">
        <f>F188</f>
        <v>8445</v>
      </c>
      <c r="G187" s="111">
        <f>G188</f>
        <v>7903.7</v>
      </c>
    </row>
    <row r="188" spans="1:7" ht="30" x14ac:dyDescent="0.25">
      <c r="A188" s="140" t="s">
        <v>680</v>
      </c>
      <c r="B188" s="123" t="s">
        <v>523</v>
      </c>
      <c r="C188" s="93" t="s">
        <v>42</v>
      </c>
      <c r="D188" s="93" t="s">
        <v>681</v>
      </c>
      <c r="E188" s="121"/>
      <c r="F188" s="111">
        <f>F189</f>
        <v>8445</v>
      </c>
      <c r="G188" s="111">
        <f>G189</f>
        <v>7903.7</v>
      </c>
    </row>
    <row r="189" spans="1:7" ht="30" x14ac:dyDescent="0.25">
      <c r="A189" s="140" t="s">
        <v>513</v>
      </c>
      <c r="B189" s="123" t="s">
        <v>523</v>
      </c>
      <c r="C189" s="93" t="s">
        <v>42</v>
      </c>
      <c r="D189" s="93" t="s">
        <v>681</v>
      </c>
      <c r="E189" s="121">
        <v>200</v>
      </c>
      <c r="F189" s="111">
        <v>8445</v>
      </c>
      <c r="G189" s="111">
        <v>7903.7</v>
      </c>
    </row>
    <row r="190" spans="1:7" ht="30" x14ac:dyDescent="0.25">
      <c r="A190" s="140" t="s">
        <v>682</v>
      </c>
      <c r="B190" s="123" t="s">
        <v>523</v>
      </c>
      <c r="C190" s="93" t="s">
        <v>42</v>
      </c>
      <c r="D190" s="93" t="s">
        <v>683</v>
      </c>
      <c r="E190" s="121"/>
      <c r="F190" s="111">
        <f t="shared" ref="F190:G191" si="14">F191</f>
        <v>56329.8</v>
      </c>
      <c r="G190" s="111">
        <f t="shared" si="14"/>
        <v>38505.1</v>
      </c>
    </row>
    <row r="191" spans="1:7" ht="30" x14ac:dyDescent="0.25">
      <c r="A191" s="140" t="s">
        <v>684</v>
      </c>
      <c r="B191" s="123" t="s">
        <v>523</v>
      </c>
      <c r="C191" s="93" t="s">
        <v>42</v>
      </c>
      <c r="D191" s="93" t="s">
        <v>685</v>
      </c>
      <c r="E191" s="121"/>
      <c r="F191" s="111">
        <f t="shared" si="14"/>
        <v>56329.8</v>
      </c>
      <c r="G191" s="111">
        <f t="shared" si="14"/>
        <v>38505.1</v>
      </c>
    </row>
    <row r="192" spans="1:7" ht="30" x14ac:dyDescent="0.25">
      <c r="A192" s="140" t="s">
        <v>513</v>
      </c>
      <c r="B192" s="123" t="s">
        <v>523</v>
      </c>
      <c r="C192" s="93" t="s">
        <v>42</v>
      </c>
      <c r="D192" s="93" t="s">
        <v>685</v>
      </c>
      <c r="E192" s="121">
        <v>200</v>
      </c>
      <c r="F192" s="111">
        <v>56329.8</v>
      </c>
      <c r="G192" s="111">
        <v>38505.1</v>
      </c>
    </row>
    <row r="193" spans="1:7" ht="45" x14ac:dyDescent="0.25">
      <c r="A193" s="134" t="s">
        <v>686</v>
      </c>
      <c r="B193" s="123" t="s">
        <v>523</v>
      </c>
      <c r="C193" s="93" t="s">
        <v>42</v>
      </c>
      <c r="D193" s="93" t="s">
        <v>687</v>
      </c>
      <c r="E193" s="121"/>
      <c r="F193" s="111">
        <f t="shared" ref="F193:G195" si="15">F194</f>
        <v>89411.6</v>
      </c>
      <c r="G193" s="111">
        <f t="shared" si="15"/>
        <v>89411.6</v>
      </c>
    </row>
    <row r="194" spans="1:7" ht="30" x14ac:dyDescent="0.25">
      <c r="A194" s="134" t="s">
        <v>688</v>
      </c>
      <c r="B194" s="123" t="s">
        <v>523</v>
      </c>
      <c r="C194" s="93" t="s">
        <v>42</v>
      </c>
      <c r="D194" s="93" t="s">
        <v>689</v>
      </c>
      <c r="E194" s="121"/>
      <c r="F194" s="111">
        <f t="shared" si="15"/>
        <v>89411.6</v>
      </c>
      <c r="G194" s="111">
        <f t="shared" si="15"/>
        <v>89411.6</v>
      </c>
    </row>
    <row r="195" spans="1:7" ht="30" x14ac:dyDescent="0.25">
      <c r="A195" s="134" t="s">
        <v>690</v>
      </c>
      <c r="B195" s="123" t="s">
        <v>523</v>
      </c>
      <c r="C195" s="93" t="s">
        <v>42</v>
      </c>
      <c r="D195" s="93" t="s">
        <v>691</v>
      </c>
      <c r="E195" s="121"/>
      <c r="F195" s="111">
        <f t="shared" si="15"/>
        <v>89411.6</v>
      </c>
      <c r="G195" s="111">
        <f t="shared" si="15"/>
        <v>89411.6</v>
      </c>
    </row>
    <row r="196" spans="1:7" ht="30" x14ac:dyDescent="0.25">
      <c r="A196" s="134" t="s">
        <v>513</v>
      </c>
      <c r="B196" s="123" t="s">
        <v>523</v>
      </c>
      <c r="C196" s="93" t="s">
        <v>42</v>
      </c>
      <c r="D196" s="93" t="s">
        <v>691</v>
      </c>
      <c r="E196" s="121">
        <v>200</v>
      </c>
      <c r="F196" s="111">
        <v>89411.6</v>
      </c>
      <c r="G196" s="111">
        <v>89411.6</v>
      </c>
    </row>
    <row r="197" spans="1:7" ht="30" x14ac:dyDescent="0.25">
      <c r="A197" s="136" t="s">
        <v>692</v>
      </c>
      <c r="B197" s="123" t="s">
        <v>523</v>
      </c>
      <c r="C197" s="93" t="s">
        <v>44</v>
      </c>
      <c r="D197" s="93"/>
      <c r="E197" s="121"/>
      <c r="F197" s="111">
        <f t="shared" ref="F197:G199" si="16">F198</f>
        <v>97569.3</v>
      </c>
      <c r="G197" s="111">
        <f t="shared" si="16"/>
        <v>97456.700000000012</v>
      </c>
    </row>
    <row r="198" spans="1:7" ht="60" x14ac:dyDescent="0.25">
      <c r="A198" s="136" t="s">
        <v>693</v>
      </c>
      <c r="B198" s="123" t="s">
        <v>523</v>
      </c>
      <c r="C198" s="93" t="s">
        <v>44</v>
      </c>
      <c r="D198" s="93" t="s">
        <v>632</v>
      </c>
      <c r="E198" s="121"/>
      <c r="F198" s="111">
        <f t="shared" si="16"/>
        <v>97569.3</v>
      </c>
      <c r="G198" s="111">
        <f t="shared" si="16"/>
        <v>97456.700000000012</v>
      </c>
    </row>
    <row r="199" spans="1:7" ht="60" x14ac:dyDescent="0.25">
      <c r="A199" s="136" t="s">
        <v>694</v>
      </c>
      <c r="B199" s="123" t="s">
        <v>523</v>
      </c>
      <c r="C199" s="93" t="s">
        <v>44</v>
      </c>
      <c r="D199" s="93" t="s">
        <v>695</v>
      </c>
      <c r="E199" s="121"/>
      <c r="F199" s="111">
        <f t="shared" si="16"/>
        <v>97569.3</v>
      </c>
      <c r="G199" s="111">
        <f t="shared" si="16"/>
        <v>97456.700000000012</v>
      </c>
    </row>
    <row r="200" spans="1:7" ht="45" x14ac:dyDescent="0.25">
      <c r="A200" s="137" t="s">
        <v>696</v>
      </c>
      <c r="B200" s="123" t="s">
        <v>523</v>
      </c>
      <c r="C200" s="93" t="s">
        <v>44</v>
      </c>
      <c r="D200" s="93" t="s">
        <v>697</v>
      </c>
      <c r="E200" s="121"/>
      <c r="F200" s="111">
        <f>F201+F202+F203</f>
        <v>97569.3</v>
      </c>
      <c r="G200" s="111">
        <f>G201+G202+G203</f>
        <v>97456.700000000012</v>
      </c>
    </row>
    <row r="201" spans="1:7" ht="75" x14ac:dyDescent="0.25">
      <c r="A201" s="137" t="s">
        <v>698</v>
      </c>
      <c r="B201" s="123" t="s">
        <v>523</v>
      </c>
      <c r="C201" s="93" t="s">
        <v>44</v>
      </c>
      <c r="D201" s="93" t="s">
        <v>697</v>
      </c>
      <c r="E201" s="121">
        <v>100</v>
      </c>
      <c r="F201" s="111">
        <v>64771.7</v>
      </c>
      <c r="G201" s="111">
        <v>64771.7</v>
      </c>
    </row>
    <row r="202" spans="1:7" ht="30" x14ac:dyDescent="0.25">
      <c r="A202" s="134" t="s">
        <v>513</v>
      </c>
      <c r="B202" s="123" t="s">
        <v>523</v>
      </c>
      <c r="C202" s="93" t="s">
        <v>44</v>
      </c>
      <c r="D202" s="93" t="s">
        <v>697</v>
      </c>
      <c r="E202" s="121">
        <v>200</v>
      </c>
      <c r="F202" s="111">
        <v>5432.6</v>
      </c>
      <c r="G202" s="111">
        <v>5320.1</v>
      </c>
    </row>
    <row r="203" spans="1:7" x14ac:dyDescent="0.25">
      <c r="A203" s="135" t="s">
        <v>532</v>
      </c>
      <c r="B203" s="123" t="s">
        <v>523</v>
      </c>
      <c r="C203" s="93" t="s">
        <v>44</v>
      </c>
      <c r="D203" s="93" t="s">
        <v>697</v>
      </c>
      <c r="E203" s="121">
        <v>800</v>
      </c>
      <c r="F203" s="111">
        <v>27365</v>
      </c>
      <c r="G203" s="111">
        <v>27364.9</v>
      </c>
    </row>
    <row r="204" spans="1:7" x14ac:dyDescent="0.25">
      <c r="A204" s="135" t="s">
        <v>47</v>
      </c>
      <c r="B204" s="119" t="s">
        <v>523</v>
      </c>
      <c r="C204" s="91" t="s">
        <v>46</v>
      </c>
      <c r="D204" s="91"/>
      <c r="E204" s="118"/>
      <c r="F204" s="111">
        <f>F205+F211</f>
        <v>22704.5</v>
      </c>
      <c r="G204" s="111">
        <f>G205+G211</f>
        <v>22704.5</v>
      </c>
    </row>
    <row r="205" spans="1:7" x14ac:dyDescent="0.25">
      <c r="A205" s="134" t="s">
        <v>699</v>
      </c>
      <c r="B205" s="119" t="s">
        <v>523</v>
      </c>
      <c r="C205" s="91" t="s">
        <v>48</v>
      </c>
      <c r="D205" s="91"/>
      <c r="E205" s="118"/>
      <c r="F205" s="111">
        <f t="shared" ref="F205:G209" si="17">F206</f>
        <v>2.6</v>
      </c>
      <c r="G205" s="111">
        <f t="shared" si="17"/>
        <v>2.6</v>
      </c>
    </row>
    <row r="206" spans="1:7" ht="30" x14ac:dyDescent="0.25">
      <c r="A206" s="134" t="s">
        <v>700</v>
      </c>
      <c r="B206" s="119" t="s">
        <v>523</v>
      </c>
      <c r="C206" s="91" t="s">
        <v>48</v>
      </c>
      <c r="D206" s="91" t="s">
        <v>701</v>
      </c>
      <c r="E206" s="118"/>
      <c r="F206" s="111">
        <f t="shared" si="17"/>
        <v>2.6</v>
      </c>
      <c r="G206" s="111">
        <f t="shared" si="17"/>
        <v>2.6</v>
      </c>
    </row>
    <row r="207" spans="1:7" ht="30" x14ac:dyDescent="0.25">
      <c r="A207" s="135" t="s">
        <v>702</v>
      </c>
      <c r="B207" s="119" t="s">
        <v>523</v>
      </c>
      <c r="C207" s="91" t="s">
        <v>48</v>
      </c>
      <c r="D207" s="91" t="s">
        <v>703</v>
      </c>
      <c r="E207" s="118"/>
      <c r="F207" s="111">
        <f t="shared" si="17"/>
        <v>2.6</v>
      </c>
      <c r="G207" s="111">
        <f t="shared" si="17"/>
        <v>2.6</v>
      </c>
    </row>
    <row r="208" spans="1:7" ht="30" x14ac:dyDescent="0.25">
      <c r="A208" s="134" t="s">
        <v>704</v>
      </c>
      <c r="B208" s="119" t="s">
        <v>523</v>
      </c>
      <c r="C208" s="91" t="s">
        <v>48</v>
      </c>
      <c r="D208" s="91" t="s">
        <v>705</v>
      </c>
      <c r="E208" s="118"/>
      <c r="F208" s="111">
        <f t="shared" si="17"/>
        <v>2.6</v>
      </c>
      <c r="G208" s="111">
        <f t="shared" si="17"/>
        <v>2.6</v>
      </c>
    </row>
    <row r="209" spans="1:7" ht="45" x14ac:dyDescent="0.25">
      <c r="A209" s="134" t="s">
        <v>706</v>
      </c>
      <c r="B209" s="119" t="s">
        <v>523</v>
      </c>
      <c r="C209" s="91" t="s">
        <v>48</v>
      </c>
      <c r="D209" s="91" t="s">
        <v>707</v>
      </c>
      <c r="E209" s="118"/>
      <c r="F209" s="111">
        <f t="shared" si="17"/>
        <v>2.6</v>
      </c>
      <c r="G209" s="111">
        <f t="shared" si="17"/>
        <v>2.6</v>
      </c>
    </row>
    <row r="210" spans="1:7" ht="30" x14ac:dyDescent="0.25">
      <c r="A210" s="137" t="s">
        <v>566</v>
      </c>
      <c r="B210" s="119" t="s">
        <v>523</v>
      </c>
      <c r="C210" s="91" t="s">
        <v>48</v>
      </c>
      <c r="D210" s="91" t="s">
        <v>707</v>
      </c>
      <c r="E210" s="118">
        <v>400</v>
      </c>
      <c r="F210" s="111">
        <v>2.6</v>
      </c>
      <c r="G210" s="111">
        <v>2.6</v>
      </c>
    </row>
    <row r="211" spans="1:7" x14ac:dyDescent="0.25">
      <c r="A211" s="134" t="s">
        <v>708</v>
      </c>
      <c r="B211" s="119" t="s">
        <v>523</v>
      </c>
      <c r="C211" s="91" t="s">
        <v>52</v>
      </c>
      <c r="D211" s="91"/>
      <c r="E211" s="119"/>
      <c r="F211" s="111">
        <f>F212</f>
        <v>22701.9</v>
      </c>
      <c r="G211" s="111">
        <f>G212</f>
        <v>22701.9</v>
      </c>
    </row>
    <row r="212" spans="1:7" ht="30" x14ac:dyDescent="0.25">
      <c r="A212" s="134" t="s">
        <v>709</v>
      </c>
      <c r="B212" s="119" t="s">
        <v>523</v>
      </c>
      <c r="C212" s="91" t="s">
        <v>52</v>
      </c>
      <c r="D212" s="91" t="s">
        <v>710</v>
      </c>
      <c r="E212" s="119"/>
      <c r="F212" s="111">
        <f>F213+F220</f>
        <v>22701.9</v>
      </c>
      <c r="G212" s="111">
        <f>G213+G220</f>
        <v>22701.9</v>
      </c>
    </row>
    <row r="213" spans="1:7" ht="30" x14ac:dyDescent="0.25">
      <c r="A213" s="134" t="s">
        <v>711</v>
      </c>
      <c r="B213" s="119" t="s">
        <v>523</v>
      </c>
      <c r="C213" s="91" t="s">
        <v>52</v>
      </c>
      <c r="D213" s="91" t="s">
        <v>712</v>
      </c>
      <c r="E213" s="118"/>
      <c r="F213" s="111">
        <f>F214+F216+F218</f>
        <v>2570.1999999999998</v>
      </c>
      <c r="G213" s="111">
        <f>G214+G216+G218</f>
        <v>2570.1999999999998</v>
      </c>
    </row>
    <row r="214" spans="1:7" ht="30" x14ac:dyDescent="0.25">
      <c r="A214" s="134" t="s">
        <v>713</v>
      </c>
      <c r="B214" s="119" t="s">
        <v>523</v>
      </c>
      <c r="C214" s="91" t="s">
        <v>52</v>
      </c>
      <c r="D214" s="91" t="s">
        <v>714</v>
      </c>
      <c r="E214" s="118"/>
      <c r="F214" s="111">
        <f>F215</f>
        <v>2133.6</v>
      </c>
      <c r="G214" s="111">
        <f>G215</f>
        <v>2133.6</v>
      </c>
    </row>
    <row r="215" spans="1:7" ht="30" x14ac:dyDescent="0.25">
      <c r="A215" s="134" t="s">
        <v>513</v>
      </c>
      <c r="B215" s="119" t="s">
        <v>523</v>
      </c>
      <c r="C215" s="91" t="s">
        <v>52</v>
      </c>
      <c r="D215" s="91" t="s">
        <v>714</v>
      </c>
      <c r="E215" s="118">
        <v>200</v>
      </c>
      <c r="F215" s="111">
        <v>2133.6</v>
      </c>
      <c r="G215" s="111">
        <v>2133.6</v>
      </c>
    </row>
    <row r="216" spans="1:7" ht="30" x14ac:dyDescent="0.25">
      <c r="A216" s="137" t="s">
        <v>715</v>
      </c>
      <c r="B216" s="119" t="s">
        <v>523</v>
      </c>
      <c r="C216" s="91" t="s">
        <v>52</v>
      </c>
      <c r="D216" s="91" t="s">
        <v>716</v>
      </c>
      <c r="E216" s="118"/>
      <c r="F216" s="111">
        <f>F217</f>
        <v>248.5</v>
      </c>
      <c r="G216" s="111">
        <f>G217</f>
        <v>248.5</v>
      </c>
    </row>
    <row r="217" spans="1:7" x14ac:dyDescent="0.25">
      <c r="A217" s="134" t="s">
        <v>514</v>
      </c>
      <c r="B217" s="119" t="s">
        <v>523</v>
      </c>
      <c r="C217" s="91" t="s">
        <v>52</v>
      </c>
      <c r="D217" s="91" t="s">
        <v>716</v>
      </c>
      <c r="E217" s="118">
        <v>300</v>
      </c>
      <c r="F217" s="111">
        <v>248.5</v>
      </c>
      <c r="G217" s="111">
        <v>248.5</v>
      </c>
    </row>
    <row r="218" spans="1:7" ht="45" x14ac:dyDescent="0.25">
      <c r="A218" s="134" t="s">
        <v>717</v>
      </c>
      <c r="B218" s="119" t="s">
        <v>523</v>
      </c>
      <c r="C218" s="91" t="s">
        <v>52</v>
      </c>
      <c r="D218" s="91" t="s">
        <v>718</v>
      </c>
      <c r="E218" s="118"/>
      <c r="F218" s="111">
        <f>F219</f>
        <v>188.1</v>
      </c>
      <c r="G218" s="111">
        <f>G219</f>
        <v>188.1</v>
      </c>
    </row>
    <row r="219" spans="1:7" ht="30" x14ac:dyDescent="0.25">
      <c r="A219" s="134" t="s">
        <v>630</v>
      </c>
      <c r="B219" s="119" t="s">
        <v>523</v>
      </c>
      <c r="C219" s="91" t="s">
        <v>52</v>
      </c>
      <c r="D219" s="91" t="s">
        <v>718</v>
      </c>
      <c r="E219" s="118">
        <v>600</v>
      </c>
      <c r="F219" s="111">
        <v>188.1</v>
      </c>
      <c r="G219" s="111">
        <v>188.1</v>
      </c>
    </row>
    <row r="220" spans="1:7" ht="30" x14ac:dyDescent="0.25">
      <c r="A220" s="134" t="s">
        <v>719</v>
      </c>
      <c r="B220" s="119" t="s">
        <v>523</v>
      </c>
      <c r="C220" s="91" t="s">
        <v>52</v>
      </c>
      <c r="D220" s="91" t="s">
        <v>720</v>
      </c>
      <c r="E220" s="118"/>
      <c r="F220" s="111">
        <f t="shared" ref="F220:G221" si="18">F221</f>
        <v>20131.7</v>
      </c>
      <c r="G220" s="111">
        <f t="shared" si="18"/>
        <v>20131.7</v>
      </c>
    </row>
    <row r="221" spans="1:7" ht="45" x14ac:dyDescent="0.25">
      <c r="A221" s="134" t="s">
        <v>696</v>
      </c>
      <c r="B221" s="119" t="s">
        <v>523</v>
      </c>
      <c r="C221" s="91" t="s">
        <v>52</v>
      </c>
      <c r="D221" s="91" t="s">
        <v>721</v>
      </c>
      <c r="E221" s="118"/>
      <c r="F221" s="111">
        <f t="shared" si="18"/>
        <v>20131.7</v>
      </c>
      <c r="G221" s="111">
        <f t="shared" si="18"/>
        <v>20131.7</v>
      </c>
    </row>
    <row r="222" spans="1:7" ht="30" x14ac:dyDescent="0.25">
      <c r="A222" s="134" t="s">
        <v>630</v>
      </c>
      <c r="B222" s="119" t="s">
        <v>523</v>
      </c>
      <c r="C222" s="91" t="s">
        <v>52</v>
      </c>
      <c r="D222" s="91" t="s">
        <v>721</v>
      </c>
      <c r="E222" s="118">
        <v>600</v>
      </c>
      <c r="F222" s="111">
        <v>20131.7</v>
      </c>
      <c r="G222" s="111">
        <v>20131.7</v>
      </c>
    </row>
    <row r="223" spans="1:7" x14ac:dyDescent="0.25">
      <c r="A223" s="134" t="s">
        <v>63</v>
      </c>
      <c r="B223" s="119" t="s">
        <v>523</v>
      </c>
      <c r="C223" s="91" t="s">
        <v>62</v>
      </c>
      <c r="D223" s="91"/>
      <c r="E223" s="118"/>
      <c r="F223" s="111">
        <f>F224+F228+F242</f>
        <v>20844.200000000004</v>
      </c>
      <c r="G223" s="111">
        <f>G224+G228+G242</f>
        <v>20734.3</v>
      </c>
    </row>
    <row r="224" spans="1:7" x14ac:dyDescent="0.25">
      <c r="A224" s="134" t="s">
        <v>65</v>
      </c>
      <c r="B224" s="119" t="s">
        <v>523</v>
      </c>
      <c r="C224" s="91" t="s">
        <v>64</v>
      </c>
      <c r="D224" s="91"/>
      <c r="E224" s="118"/>
      <c r="F224" s="111">
        <f t="shared" ref="F224:G226" si="19">F225</f>
        <v>10553.1</v>
      </c>
      <c r="G224" s="111">
        <f t="shared" si="19"/>
        <v>10553.1</v>
      </c>
    </row>
    <row r="225" spans="1:7" x14ac:dyDescent="0.25">
      <c r="A225" s="134" t="s">
        <v>506</v>
      </c>
      <c r="B225" s="119" t="s">
        <v>523</v>
      </c>
      <c r="C225" s="91" t="s">
        <v>64</v>
      </c>
      <c r="D225" s="91" t="s">
        <v>507</v>
      </c>
      <c r="E225" s="118"/>
      <c r="F225" s="111">
        <f t="shared" si="19"/>
        <v>10553.1</v>
      </c>
      <c r="G225" s="111">
        <f t="shared" si="19"/>
        <v>10553.1</v>
      </c>
    </row>
    <row r="226" spans="1:7" x14ac:dyDescent="0.25">
      <c r="A226" s="134" t="s">
        <v>722</v>
      </c>
      <c r="B226" s="119" t="s">
        <v>523</v>
      </c>
      <c r="C226" s="91" t="s">
        <v>64</v>
      </c>
      <c r="D226" s="91" t="s">
        <v>723</v>
      </c>
      <c r="E226" s="118"/>
      <c r="F226" s="111">
        <f t="shared" si="19"/>
        <v>10553.1</v>
      </c>
      <c r="G226" s="111">
        <f t="shared" si="19"/>
        <v>10553.1</v>
      </c>
    </row>
    <row r="227" spans="1:7" x14ac:dyDescent="0.25">
      <c r="A227" s="134" t="s">
        <v>514</v>
      </c>
      <c r="B227" s="119" t="s">
        <v>523</v>
      </c>
      <c r="C227" s="91" t="s">
        <v>64</v>
      </c>
      <c r="D227" s="91" t="s">
        <v>723</v>
      </c>
      <c r="E227" s="118">
        <v>300</v>
      </c>
      <c r="F227" s="111">
        <v>10553.1</v>
      </c>
      <c r="G227" s="111">
        <v>10553.1</v>
      </c>
    </row>
    <row r="228" spans="1:7" x14ac:dyDescent="0.25">
      <c r="A228" s="134" t="s">
        <v>67</v>
      </c>
      <c r="B228" s="119" t="s">
        <v>523</v>
      </c>
      <c r="C228" s="91" t="s">
        <v>66</v>
      </c>
      <c r="D228" s="91"/>
      <c r="E228" s="118"/>
      <c r="F228" s="111">
        <f>F229</f>
        <v>9688.2000000000007</v>
      </c>
      <c r="G228" s="111">
        <f>G229</f>
        <v>9606</v>
      </c>
    </row>
    <row r="229" spans="1:7" x14ac:dyDescent="0.25">
      <c r="A229" s="134" t="s">
        <v>506</v>
      </c>
      <c r="B229" s="119" t="s">
        <v>523</v>
      </c>
      <c r="C229" s="91" t="s">
        <v>66</v>
      </c>
      <c r="D229" s="91" t="s">
        <v>507</v>
      </c>
      <c r="E229" s="118"/>
      <c r="F229" s="111">
        <f>F230+F232+F234+F236+F238+F240</f>
        <v>9688.2000000000007</v>
      </c>
      <c r="G229" s="111">
        <f>G230+G232+G234+G236+G238+G240</f>
        <v>9606</v>
      </c>
    </row>
    <row r="230" spans="1:7" ht="30" x14ac:dyDescent="0.25">
      <c r="A230" s="134" t="s">
        <v>724</v>
      </c>
      <c r="B230" s="119" t="s">
        <v>523</v>
      </c>
      <c r="C230" s="91" t="s">
        <v>66</v>
      </c>
      <c r="D230" s="91" t="s">
        <v>725</v>
      </c>
      <c r="E230" s="118"/>
      <c r="F230" s="111">
        <f>F231</f>
        <v>2222.5</v>
      </c>
      <c r="G230" s="111">
        <f>G231</f>
        <v>2222.5</v>
      </c>
    </row>
    <row r="231" spans="1:7" x14ac:dyDescent="0.25">
      <c r="A231" s="134" t="s">
        <v>514</v>
      </c>
      <c r="B231" s="119" t="s">
        <v>523</v>
      </c>
      <c r="C231" s="91" t="s">
        <v>66</v>
      </c>
      <c r="D231" s="91" t="s">
        <v>725</v>
      </c>
      <c r="E231" s="118">
        <v>300</v>
      </c>
      <c r="F231" s="111">
        <v>2222.5</v>
      </c>
      <c r="G231" s="111">
        <v>2222.5</v>
      </c>
    </row>
    <row r="232" spans="1:7" ht="45" x14ac:dyDescent="0.25">
      <c r="A232" s="134" t="s">
        <v>726</v>
      </c>
      <c r="B232" s="119" t="s">
        <v>523</v>
      </c>
      <c r="C232" s="91" t="s">
        <v>66</v>
      </c>
      <c r="D232" s="91" t="s">
        <v>727</v>
      </c>
      <c r="E232" s="118"/>
      <c r="F232" s="111">
        <f>F233</f>
        <v>2034.5</v>
      </c>
      <c r="G232" s="111">
        <f>G233</f>
        <v>1977</v>
      </c>
    </row>
    <row r="233" spans="1:7" x14ac:dyDescent="0.25">
      <c r="A233" s="134" t="s">
        <v>514</v>
      </c>
      <c r="B233" s="119" t="s">
        <v>523</v>
      </c>
      <c r="C233" s="91" t="s">
        <v>66</v>
      </c>
      <c r="D233" s="91" t="s">
        <v>727</v>
      </c>
      <c r="E233" s="118">
        <v>300</v>
      </c>
      <c r="F233" s="111">
        <v>2034.5</v>
      </c>
      <c r="G233" s="111">
        <v>1977</v>
      </c>
    </row>
    <row r="234" spans="1:7" x14ac:dyDescent="0.25">
      <c r="A234" s="134" t="s">
        <v>728</v>
      </c>
      <c r="B234" s="119" t="s">
        <v>523</v>
      </c>
      <c r="C234" s="91" t="s">
        <v>66</v>
      </c>
      <c r="D234" s="91" t="s">
        <v>729</v>
      </c>
      <c r="E234" s="118"/>
      <c r="F234" s="111">
        <f>F235</f>
        <v>627.1</v>
      </c>
      <c r="G234" s="111">
        <f>G235</f>
        <v>606.5</v>
      </c>
    </row>
    <row r="235" spans="1:7" ht="30" x14ac:dyDescent="0.25">
      <c r="A235" s="134" t="s">
        <v>630</v>
      </c>
      <c r="B235" s="119" t="s">
        <v>523</v>
      </c>
      <c r="C235" s="91" t="s">
        <v>66</v>
      </c>
      <c r="D235" s="91" t="s">
        <v>729</v>
      </c>
      <c r="E235" s="118">
        <v>600</v>
      </c>
      <c r="F235" s="111">
        <v>627.1</v>
      </c>
      <c r="G235" s="111">
        <v>606.5</v>
      </c>
    </row>
    <row r="236" spans="1:7" x14ac:dyDescent="0.25">
      <c r="A236" s="134" t="s">
        <v>730</v>
      </c>
      <c r="B236" s="119" t="s">
        <v>523</v>
      </c>
      <c r="C236" s="91" t="s">
        <v>66</v>
      </c>
      <c r="D236" s="91" t="s">
        <v>731</v>
      </c>
      <c r="E236" s="118"/>
      <c r="F236" s="111">
        <f>F237</f>
        <v>4500</v>
      </c>
      <c r="G236" s="111">
        <f>G237</f>
        <v>4500</v>
      </c>
    </row>
    <row r="237" spans="1:7" ht="30" x14ac:dyDescent="0.25">
      <c r="A237" s="134" t="s">
        <v>630</v>
      </c>
      <c r="B237" s="119" t="s">
        <v>523</v>
      </c>
      <c r="C237" s="91" t="s">
        <v>66</v>
      </c>
      <c r="D237" s="91" t="s">
        <v>731</v>
      </c>
      <c r="E237" s="118">
        <v>600</v>
      </c>
      <c r="F237" s="111">
        <v>4500</v>
      </c>
      <c r="G237" s="111">
        <v>4500</v>
      </c>
    </row>
    <row r="238" spans="1:7" ht="75" x14ac:dyDescent="0.25">
      <c r="A238" s="134" t="s">
        <v>732</v>
      </c>
      <c r="B238" s="119" t="s">
        <v>523</v>
      </c>
      <c r="C238" s="91" t="s">
        <v>66</v>
      </c>
      <c r="D238" s="91" t="s">
        <v>733</v>
      </c>
      <c r="E238" s="118"/>
      <c r="F238" s="111">
        <f>F239</f>
        <v>4.0999999999999996</v>
      </c>
      <c r="G238" s="111">
        <f>G239</f>
        <v>0</v>
      </c>
    </row>
    <row r="239" spans="1:7" x14ac:dyDescent="0.25">
      <c r="A239" s="135" t="s">
        <v>532</v>
      </c>
      <c r="B239" s="119" t="s">
        <v>523</v>
      </c>
      <c r="C239" s="91" t="s">
        <v>66</v>
      </c>
      <c r="D239" s="91" t="s">
        <v>733</v>
      </c>
      <c r="E239" s="118">
        <v>800</v>
      </c>
      <c r="F239" s="111">
        <v>4.0999999999999996</v>
      </c>
      <c r="G239" s="111">
        <v>0</v>
      </c>
    </row>
    <row r="240" spans="1:7" x14ac:dyDescent="0.25">
      <c r="A240" s="143" t="s">
        <v>734</v>
      </c>
      <c r="B240" s="119" t="s">
        <v>523</v>
      </c>
      <c r="C240" s="91" t="s">
        <v>66</v>
      </c>
      <c r="D240" s="91" t="s">
        <v>735</v>
      </c>
      <c r="E240" s="118"/>
      <c r="F240" s="111">
        <f>F241</f>
        <v>300</v>
      </c>
      <c r="G240" s="111">
        <f>G241</f>
        <v>300</v>
      </c>
    </row>
    <row r="241" spans="1:7" x14ac:dyDescent="0.25">
      <c r="A241" s="134" t="s">
        <v>514</v>
      </c>
      <c r="B241" s="119" t="s">
        <v>523</v>
      </c>
      <c r="C241" s="91" t="s">
        <v>66</v>
      </c>
      <c r="D241" s="91" t="s">
        <v>735</v>
      </c>
      <c r="E241" s="118">
        <v>300</v>
      </c>
      <c r="F241" s="111">
        <v>300</v>
      </c>
      <c r="G241" s="111">
        <v>300</v>
      </c>
    </row>
    <row r="242" spans="1:7" x14ac:dyDescent="0.25">
      <c r="A242" s="136" t="s">
        <v>736</v>
      </c>
      <c r="B242" s="123" t="s">
        <v>523</v>
      </c>
      <c r="C242" s="93" t="s">
        <v>68</v>
      </c>
      <c r="D242" s="93"/>
      <c r="E242" s="123"/>
      <c r="F242" s="111">
        <f t="shared" ref="F242:G246" si="20">F243</f>
        <v>602.9</v>
      </c>
      <c r="G242" s="111">
        <f t="shared" si="20"/>
        <v>575.20000000000005</v>
      </c>
    </row>
    <row r="243" spans="1:7" ht="30" x14ac:dyDescent="0.25">
      <c r="A243" s="136" t="s">
        <v>737</v>
      </c>
      <c r="B243" s="123" t="s">
        <v>523</v>
      </c>
      <c r="C243" s="93" t="s">
        <v>68</v>
      </c>
      <c r="D243" s="93" t="s">
        <v>738</v>
      </c>
      <c r="E243" s="123"/>
      <c r="F243" s="111">
        <f t="shared" si="20"/>
        <v>602.9</v>
      </c>
      <c r="G243" s="111">
        <f t="shared" si="20"/>
        <v>575.20000000000005</v>
      </c>
    </row>
    <row r="244" spans="1:7" ht="60" x14ac:dyDescent="0.25">
      <c r="A244" s="134" t="s">
        <v>739</v>
      </c>
      <c r="B244" s="123" t="s">
        <v>523</v>
      </c>
      <c r="C244" s="93" t="s">
        <v>68</v>
      </c>
      <c r="D244" s="91" t="s">
        <v>740</v>
      </c>
      <c r="E244" s="123"/>
      <c r="F244" s="111">
        <f t="shared" si="20"/>
        <v>602.9</v>
      </c>
      <c r="G244" s="111">
        <f t="shared" si="20"/>
        <v>575.20000000000005</v>
      </c>
    </row>
    <row r="245" spans="1:7" ht="60" x14ac:dyDescent="0.25">
      <c r="A245" s="135" t="s">
        <v>741</v>
      </c>
      <c r="B245" s="123" t="s">
        <v>523</v>
      </c>
      <c r="C245" s="93" t="s">
        <v>68</v>
      </c>
      <c r="D245" s="91" t="s">
        <v>742</v>
      </c>
      <c r="E245" s="123"/>
      <c r="F245" s="111">
        <f t="shared" si="20"/>
        <v>602.9</v>
      </c>
      <c r="G245" s="111">
        <f t="shared" si="20"/>
        <v>575.20000000000005</v>
      </c>
    </row>
    <row r="246" spans="1:7" ht="90" x14ac:dyDescent="0.25">
      <c r="A246" s="138" t="s">
        <v>743</v>
      </c>
      <c r="B246" s="119" t="s">
        <v>523</v>
      </c>
      <c r="C246" s="91" t="s">
        <v>68</v>
      </c>
      <c r="D246" s="99" t="s">
        <v>744</v>
      </c>
      <c r="E246" s="118"/>
      <c r="F246" s="111">
        <f t="shared" si="20"/>
        <v>602.9</v>
      </c>
      <c r="G246" s="111">
        <f t="shared" si="20"/>
        <v>575.20000000000005</v>
      </c>
    </row>
    <row r="247" spans="1:7" x14ac:dyDescent="0.25">
      <c r="A247" s="134" t="s">
        <v>514</v>
      </c>
      <c r="B247" s="119" t="s">
        <v>523</v>
      </c>
      <c r="C247" s="91" t="s">
        <v>68</v>
      </c>
      <c r="D247" s="99" t="s">
        <v>744</v>
      </c>
      <c r="E247" s="118">
        <v>300</v>
      </c>
      <c r="F247" s="111">
        <v>602.9</v>
      </c>
      <c r="G247" s="111">
        <v>575.20000000000005</v>
      </c>
    </row>
    <row r="248" spans="1:7" x14ac:dyDescent="0.25">
      <c r="A248" s="134" t="s">
        <v>745</v>
      </c>
      <c r="B248" s="119" t="s">
        <v>523</v>
      </c>
      <c r="C248" s="91" t="s">
        <v>70</v>
      </c>
      <c r="D248" s="91"/>
      <c r="E248" s="118"/>
      <c r="F248" s="111">
        <f>F249+F256</f>
        <v>100995.4</v>
      </c>
      <c r="G248" s="111">
        <f>G249+G256</f>
        <v>100457</v>
      </c>
    </row>
    <row r="249" spans="1:7" x14ac:dyDescent="0.25">
      <c r="A249" s="134" t="s">
        <v>73</v>
      </c>
      <c r="B249" s="119" t="s">
        <v>523</v>
      </c>
      <c r="C249" s="91" t="s">
        <v>72</v>
      </c>
      <c r="D249" s="91"/>
      <c r="E249" s="118"/>
      <c r="F249" s="111">
        <f t="shared" ref="F249:G250" si="21">F250</f>
        <v>62458.5</v>
      </c>
      <c r="G249" s="111">
        <f t="shared" si="21"/>
        <v>62458.5</v>
      </c>
    </row>
    <row r="250" spans="1:7" ht="30" x14ac:dyDescent="0.25">
      <c r="A250" s="134" t="s">
        <v>746</v>
      </c>
      <c r="B250" s="119" t="s">
        <v>523</v>
      </c>
      <c r="C250" s="91" t="s">
        <v>72</v>
      </c>
      <c r="D250" s="91" t="s">
        <v>747</v>
      </c>
      <c r="E250" s="118"/>
      <c r="F250" s="111">
        <f t="shared" si="21"/>
        <v>62458.5</v>
      </c>
      <c r="G250" s="111">
        <f t="shared" si="21"/>
        <v>62458.5</v>
      </c>
    </row>
    <row r="251" spans="1:7" ht="45" x14ac:dyDescent="0.25">
      <c r="A251" s="134" t="s">
        <v>748</v>
      </c>
      <c r="B251" s="119" t="s">
        <v>523</v>
      </c>
      <c r="C251" s="91" t="s">
        <v>72</v>
      </c>
      <c r="D251" s="91" t="s">
        <v>749</v>
      </c>
      <c r="E251" s="118"/>
      <c r="F251" s="111">
        <f>F252+F254</f>
        <v>62458.5</v>
      </c>
      <c r="G251" s="111">
        <f>G252+G254</f>
        <v>62458.5</v>
      </c>
    </row>
    <row r="252" spans="1:7" ht="45" x14ac:dyDescent="0.25">
      <c r="A252" s="134" t="s">
        <v>696</v>
      </c>
      <c r="B252" s="119" t="s">
        <v>523</v>
      </c>
      <c r="C252" s="91" t="s">
        <v>72</v>
      </c>
      <c r="D252" s="91" t="s">
        <v>750</v>
      </c>
      <c r="E252" s="118"/>
      <c r="F252" s="111">
        <f>F253</f>
        <v>32338.799999999999</v>
      </c>
      <c r="G252" s="111">
        <f>G253</f>
        <v>32338.799999999999</v>
      </c>
    </row>
    <row r="253" spans="1:7" ht="30" x14ac:dyDescent="0.25">
      <c r="A253" s="134" t="s">
        <v>630</v>
      </c>
      <c r="B253" s="119" t="s">
        <v>523</v>
      </c>
      <c r="C253" s="91" t="s">
        <v>72</v>
      </c>
      <c r="D253" s="91" t="s">
        <v>750</v>
      </c>
      <c r="E253" s="118">
        <v>600</v>
      </c>
      <c r="F253" s="111">
        <v>32338.799999999999</v>
      </c>
      <c r="G253" s="111">
        <v>32338.799999999999</v>
      </c>
    </row>
    <row r="254" spans="1:7" ht="30" x14ac:dyDescent="0.25">
      <c r="A254" s="134" t="s">
        <v>751</v>
      </c>
      <c r="B254" s="119" t="s">
        <v>523</v>
      </c>
      <c r="C254" s="91" t="s">
        <v>72</v>
      </c>
      <c r="D254" s="91" t="s">
        <v>752</v>
      </c>
      <c r="E254" s="118"/>
      <c r="F254" s="111">
        <f>F255</f>
        <v>30119.7</v>
      </c>
      <c r="G254" s="111">
        <f>G255</f>
        <v>30119.7</v>
      </c>
    </row>
    <row r="255" spans="1:7" ht="30" x14ac:dyDescent="0.25">
      <c r="A255" s="134" t="s">
        <v>630</v>
      </c>
      <c r="B255" s="119" t="s">
        <v>523</v>
      </c>
      <c r="C255" s="91" t="s">
        <v>72</v>
      </c>
      <c r="D255" s="91" t="s">
        <v>752</v>
      </c>
      <c r="E255" s="118">
        <v>600</v>
      </c>
      <c r="F255" s="111">
        <v>30119.7</v>
      </c>
      <c r="G255" s="111">
        <v>30119.7</v>
      </c>
    </row>
    <row r="256" spans="1:7" x14ac:dyDescent="0.25">
      <c r="A256" s="134" t="s">
        <v>75</v>
      </c>
      <c r="B256" s="119" t="s">
        <v>523</v>
      </c>
      <c r="C256" s="91" t="s">
        <v>74</v>
      </c>
      <c r="D256" s="91"/>
      <c r="E256" s="118"/>
      <c r="F256" s="111">
        <f>F257</f>
        <v>38536.9</v>
      </c>
      <c r="G256" s="111">
        <f>G257</f>
        <v>37998.5</v>
      </c>
    </row>
    <row r="257" spans="1:7" ht="30" x14ac:dyDescent="0.25">
      <c r="A257" s="134" t="s">
        <v>753</v>
      </c>
      <c r="B257" s="119" t="s">
        <v>523</v>
      </c>
      <c r="C257" s="91" t="s">
        <v>74</v>
      </c>
      <c r="D257" s="91" t="s">
        <v>747</v>
      </c>
      <c r="E257" s="118"/>
      <c r="F257" s="111">
        <f>F258+F265</f>
        <v>38536.9</v>
      </c>
      <c r="G257" s="111">
        <f>G258+G265</f>
        <v>37998.5</v>
      </c>
    </row>
    <row r="258" spans="1:7" ht="45" x14ac:dyDescent="0.25">
      <c r="A258" s="134" t="s">
        <v>754</v>
      </c>
      <c r="B258" s="119" t="s">
        <v>523</v>
      </c>
      <c r="C258" s="91" t="s">
        <v>74</v>
      </c>
      <c r="D258" s="91" t="s">
        <v>755</v>
      </c>
      <c r="E258" s="118"/>
      <c r="F258" s="111">
        <f>F259+F261+F263</f>
        <v>28234.3</v>
      </c>
      <c r="G258" s="111">
        <f>G259+G261+G263</f>
        <v>27708.9</v>
      </c>
    </row>
    <row r="259" spans="1:7" ht="45" x14ac:dyDescent="0.25">
      <c r="A259" s="134" t="s">
        <v>756</v>
      </c>
      <c r="B259" s="119" t="s">
        <v>523</v>
      </c>
      <c r="C259" s="91" t="s">
        <v>74</v>
      </c>
      <c r="D259" s="91" t="s">
        <v>757</v>
      </c>
      <c r="E259" s="118"/>
      <c r="F259" s="111">
        <f>F260</f>
        <v>607.5</v>
      </c>
      <c r="G259" s="111">
        <f>G260</f>
        <v>607.5</v>
      </c>
    </row>
    <row r="260" spans="1:7" ht="30" x14ac:dyDescent="0.25">
      <c r="A260" s="134" t="s">
        <v>513</v>
      </c>
      <c r="B260" s="119" t="s">
        <v>523</v>
      </c>
      <c r="C260" s="91" t="s">
        <v>74</v>
      </c>
      <c r="D260" s="91" t="s">
        <v>757</v>
      </c>
      <c r="E260" s="118">
        <v>200</v>
      </c>
      <c r="F260" s="111">
        <v>607.5</v>
      </c>
      <c r="G260" s="111">
        <v>607.5</v>
      </c>
    </row>
    <row r="261" spans="1:7" ht="45" x14ac:dyDescent="0.25">
      <c r="A261" s="134" t="s">
        <v>758</v>
      </c>
      <c r="B261" s="119" t="s">
        <v>523</v>
      </c>
      <c r="C261" s="91" t="s">
        <v>74</v>
      </c>
      <c r="D261" s="91" t="s">
        <v>759</v>
      </c>
      <c r="E261" s="118"/>
      <c r="F261" s="111">
        <f>F262</f>
        <v>2127.6999999999998</v>
      </c>
      <c r="G261" s="111">
        <f>G262</f>
        <v>2127.6999999999998</v>
      </c>
    </row>
    <row r="262" spans="1:7" ht="30" x14ac:dyDescent="0.25">
      <c r="A262" s="134" t="s">
        <v>630</v>
      </c>
      <c r="B262" s="119" t="s">
        <v>523</v>
      </c>
      <c r="C262" s="91" t="s">
        <v>74</v>
      </c>
      <c r="D262" s="91" t="s">
        <v>759</v>
      </c>
      <c r="E262" s="118">
        <v>600</v>
      </c>
      <c r="F262" s="111">
        <v>2127.6999999999998</v>
      </c>
      <c r="G262" s="111">
        <v>2127.6999999999998</v>
      </c>
    </row>
    <row r="263" spans="1:7" ht="30" x14ac:dyDescent="0.25">
      <c r="A263" s="134" t="s">
        <v>760</v>
      </c>
      <c r="B263" s="119" t="s">
        <v>523</v>
      </c>
      <c r="C263" s="91" t="s">
        <v>74</v>
      </c>
      <c r="D263" s="91" t="s">
        <v>761</v>
      </c>
      <c r="E263" s="118"/>
      <c r="F263" s="111">
        <f>F264</f>
        <v>25499.1</v>
      </c>
      <c r="G263" s="111">
        <f>G264</f>
        <v>24973.7</v>
      </c>
    </row>
    <row r="264" spans="1:7" ht="30" x14ac:dyDescent="0.25">
      <c r="A264" s="134" t="s">
        <v>630</v>
      </c>
      <c r="B264" s="119" t="s">
        <v>523</v>
      </c>
      <c r="C264" s="91" t="s">
        <v>74</v>
      </c>
      <c r="D264" s="91" t="s">
        <v>761</v>
      </c>
      <c r="E264" s="118">
        <v>600</v>
      </c>
      <c r="F264" s="111">
        <v>25499.1</v>
      </c>
      <c r="G264" s="111">
        <v>24973.7</v>
      </c>
    </row>
    <row r="265" spans="1:7" ht="45" x14ac:dyDescent="0.25">
      <c r="A265" s="135" t="s">
        <v>762</v>
      </c>
      <c r="B265" s="119" t="s">
        <v>523</v>
      </c>
      <c r="C265" s="91" t="s">
        <v>74</v>
      </c>
      <c r="D265" s="91" t="s">
        <v>763</v>
      </c>
      <c r="E265" s="118"/>
      <c r="F265" s="111">
        <f>F266+F269+F271+F274</f>
        <v>10302.6</v>
      </c>
      <c r="G265" s="111">
        <f>G266+G269+G271+G274</f>
        <v>10289.6</v>
      </c>
    </row>
    <row r="266" spans="1:7" ht="30" x14ac:dyDescent="0.25">
      <c r="A266" s="134" t="s">
        <v>764</v>
      </c>
      <c r="B266" s="119" t="s">
        <v>523</v>
      </c>
      <c r="C266" s="91" t="s">
        <v>74</v>
      </c>
      <c r="D266" s="91" t="s">
        <v>765</v>
      </c>
      <c r="E266" s="118"/>
      <c r="F266" s="111">
        <f>F267+F268</f>
        <v>7329.2</v>
      </c>
      <c r="G266" s="111">
        <f>G267+G268</f>
        <v>7329.2</v>
      </c>
    </row>
    <row r="267" spans="1:7" ht="75" x14ac:dyDescent="0.25">
      <c r="A267" s="134" t="s">
        <v>510</v>
      </c>
      <c r="B267" s="119" t="s">
        <v>523</v>
      </c>
      <c r="C267" s="91" t="s">
        <v>74</v>
      </c>
      <c r="D267" s="91" t="s">
        <v>765</v>
      </c>
      <c r="E267" s="118">
        <v>100</v>
      </c>
      <c r="F267" s="111">
        <v>3121.8</v>
      </c>
      <c r="G267" s="111">
        <v>3121.8</v>
      </c>
    </row>
    <row r="268" spans="1:7" ht="30" x14ac:dyDescent="0.25">
      <c r="A268" s="134" t="s">
        <v>513</v>
      </c>
      <c r="B268" s="119" t="s">
        <v>523</v>
      </c>
      <c r="C268" s="91" t="s">
        <v>74</v>
      </c>
      <c r="D268" s="91" t="s">
        <v>765</v>
      </c>
      <c r="E268" s="118">
        <v>200</v>
      </c>
      <c r="F268" s="111">
        <v>4207.3999999999996</v>
      </c>
      <c r="G268" s="111">
        <v>4207.3999999999996</v>
      </c>
    </row>
    <row r="269" spans="1:7" ht="45" x14ac:dyDescent="0.25">
      <c r="A269" s="137" t="s">
        <v>766</v>
      </c>
      <c r="B269" s="119" t="s">
        <v>523</v>
      </c>
      <c r="C269" s="91" t="s">
        <v>74</v>
      </c>
      <c r="D269" s="91" t="s">
        <v>767</v>
      </c>
      <c r="E269" s="118"/>
      <c r="F269" s="111">
        <f>F270</f>
        <v>739</v>
      </c>
      <c r="G269" s="111">
        <f>G270</f>
        <v>739</v>
      </c>
    </row>
    <row r="270" spans="1:7" ht="30" x14ac:dyDescent="0.25">
      <c r="A270" s="134" t="s">
        <v>513</v>
      </c>
      <c r="B270" s="119" t="s">
        <v>523</v>
      </c>
      <c r="C270" s="91" t="s">
        <v>74</v>
      </c>
      <c r="D270" s="91" t="s">
        <v>767</v>
      </c>
      <c r="E270" s="121">
        <v>200</v>
      </c>
      <c r="F270" s="111">
        <v>739</v>
      </c>
      <c r="G270" s="111">
        <v>739</v>
      </c>
    </row>
    <row r="271" spans="1:7" x14ac:dyDescent="0.25">
      <c r="A271" s="137" t="s">
        <v>768</v>
      </c>
      <c r="B271" s="119" t="s">
        <v>523</v>
      </c>
      <c r="C271" s="91" t="s">
        <v>74</v>
      </c>
      <c r="D271" s="91" t="s">
        <v>769</v>
      </c>
      <c r="E271" s="121"/>
      <c r="F271" s="111">
        <f>F272+F273</f>
        <v>1984.8000000000002</v>
      </c>
      <c r="G271" s="111">
        <f>G272+G273</f>
        <v>1971.8000000000002</v>
      </c>
    </row>
    <row r="272" spans="1:7" x14ac:dyDescent="0.25">
      <c r="A272" s="134" t="s">
        <v>514</v>
      </c>
      <c r="B272" s="119" t="s">
        <v>523</v>
      </c>
      <c r="C272" s="91" t="s">
        <v>74</v>
      </c>
      <c r="D272" s="91" t="s">
        <v>769</v>
      </c>
      <c r="E272" s="121">
        <v>300</v>
      </c>
      <c r="F272" s="111">
        <v>931.1</v>
      </c>
      <c r="G272" s="111">
        <v>918.1</v>
      </c>
    </row>
    <row r="273" spans="1:7" ht="30" x14ac:dyDescent="0.25">
      <c r="A273" s="134" t="s">
        <v>630</v>
      </c>
      <c r="B273" s="119" t="s">
        <v>523</v>
      </c>
      <c r="C273" s="91" t="s">
        <v>74</v>
      </c>
      <c r="D273" s="91" t="s">
        <v>769</v>
      </c>
      <c r="E273" s="121">
        <v>600</v>
      </c>
      <c r="F273" s="111">
        <v>1053.7</v>
      </c>
      <c r="G273" s="111">
        <v>1053.7</v>
      </c>
    </row>
    <row r="274" spans="1:7" ht="45" x14ac:dyDescent="0.25">
      <c r="A274" s="134" t="s">
        <v>770</v>
      </c>
      <c r="B274" s="119" t="s">
        <v>523</v>
      </c>
      <c r="C274" s="91" t="s">
        <v>74</v>
      </c>
      <c r="D274" s="91" t="s">
        <v>771</v>
      </c>
      <c r="E274" s="118"/>
      <c r="F274" s="111">
        <f>F275</f>
        <v>249.6</v>
      </c>
      <c r="G274" s="111">
        <f>G275</f>
        <v>249.6</v>
      </c>
    </row>
    <row r="275" spans="1:7" ht="30" x14ac:dyDescent="0.25">
      <c r="A275" s="134" t="s">
        <v>513</v>
      </c>
      <c r="B275" s="119" t="s">
        <v>523</v>
      </c>
      <c r="C275" s="91" t="s">
        <v>74</v>
      </c>
      <c r="D275" s="91" t="s">
        <v>771</v>
      </c>
      <c r="E275" s="118">
        <v>200</v>
      </c>
      <c r="F275" s="111">
        <v>249.6</v>
      </c>
      <c r="G275" s="111">
        <v>249.6</v>
      </c>
    </row>
    <row r="276" spans="1:7" x14ac:dyDescent="0.25">
      <c r="A276" s="137" t="s">
        <v>772</v>
      </c>
      <c r="B276" s="123" t="s">
        <v>523</v>
      </c>
      <c r="C276" s="93" t="s">
        <v>76</v>
      </c>
      <c r="D276" s="93"/>
      <c r="E276" s="121"/>
      <c r="F276" s="111">
        <f t="shared" ref="F276:G279" si="22">F277</f>
        <v>30772.3</v>
      </c>
      <c r="G276" s="111">
        <f t="shared" si="22"/>
        <v>30772.3</v>
      </c>
    </row>
    <row r="277" spans="1:7" x14ac:dyDescent="0.25">
      <c r="A277" s="136" t="s">
        <v>79</v>
      </c>
      <c r="B277" s="123" t="s">
        <v>523</v>
      </c>
      <c r="C277" s="93" t="s">
        <v>78</v>
      </c>
      <c r="D277" s="93"/>
      <c r="E277" s="121"/>
      <c r="F277" s="111">
        <f t="shared" si="22"/>
        <v>30772.3</v>
      </c>
      <c r="G277" s="111">
        <f t="shared" si="22"/>
        <v>30772.3</v>
      </c>
    </row>
    <row r="278" spans="1:7" x14ac:dyDescent="0.25">
      <c r="A278" s="137" t="s">
        <v>506</v>
      </c>
      <c r="B278" s="123" t="s">
        <v>523</v>
      </c>
      <c r="C278" s="93" t="s">
        <v>78</v>
      </c>
      <c r="D278" s="93" t="s">
        <v>507</v>
      </c>
      <c r="E278" s="121"/>
      <c r="F278" s="111">
        <f t="shared" si="22"/>
        <v>30772.3</v>
      </c>
      <c r="G278" s="111">
        <f t="shared" si="22"/>
        <v>30772.3</v>
      </c>
    </row>
    <row r="279" spans="1:7" ht="45" x14ac:dyDescent="0.25">
      <c r="A279" s="137" t="s">
        <v>696</v>
      </c>
      <c r="B279" s="123" t="s">
        <v>523</v>
      </c>
      <c r="C279" s="93" t="s">
        <v>78</v>
      </c>
      <c r="D279" s="93" t="s">
        <v>547</v>
      </c>
      <c r="E279" s="121"/>
      <c r="F279" s="111">
        <f t="shared" si="22"/>
        <v>30772.3</v>
      </c>
      <c r="G279" s="111">
        <f t="shared" si="22"/>
        <v>30772.3</v>
      </c>
    </row>
    <row r="280" spans="1:7" ht="30" x14ac:dyDescent="0.25">
      <c r="A280" s="137" t="s">
        <v>630</v>
      </c>
      <c r="B280" s="123" t="s">
        <v>523</v>
      </c>
      <c r="C280" s="93" t="s">
        <v>78</v>
      </c>
      <c r="D280" s="93" t="s">
        <v>547</v>
      </c>
      <c r="E280" s="121">
        <v>600</v>
      </c>
      <c r="F280" s="111">
        <v>30772.3</v>
      </c>
      <c r="G280" s="111">
        <v>30772.3</v>
      </c>
    </row>
    <row r="281" spans="1:7" ht="30" x14ac:dyDescent="0.25">
      <c r="A281" s="134" t="s">
        <v>434</v>
      </c>
      <c r="B281" s="119" t="s">
        <v>523</v>
      </c>
      <c r="C281" s="91" t="s">
        <v>80</v>
      </c>
      <c r="D281" s="91"/>
      <c r="E281" s="118"/>
      <c r="F281" s="111">
        <f t="shared" ref="F281:G284" si="23">F282</f>
        <v>65629.7</v>
      </c>
      <c r="G281" s="111">
        <f t="shared" si="23"/>
        <v>65173.2</v>
      </c>
    </row>
    <row r="282" spans="1:7" ht="30" x14ac:dyDescent="0.25">
      <c r="A282" s="134" t="s">
        <v>773</v>
      </c>
      <c r="B282" s="119" t="s">
        <v>523</v>
      </c>
      <c r="C282" s="91" t="s">
        <v>81</v>
      </c>
      <c r="D282" s="91"/>
      <c r="E282" s="118"/>
      <c r="F282" s="111">
        <f t="shared" si="23"/>
        <v>65629.7</v>
      </c>
      <c r="G282" s="111">
        <f t="shared" si="23"/>
        <v>65173.2</v>
      </c>
    </row>
    <row r="283" spans="1:7" x14ac:dyDescent="0.25">
      <c r="A283" s="134" t="s">
        <v>506</v>
      </c>
      <c r="B283" s="119" t="s">
        <v>523</v>
      </c>
      <c r="C283" s="91" t="s">
        <v>81</v>
      </c>
      <c r="D283" s="91" t="s">
        <v>507</v>
      </c>
      <c r="E283" s="118"/>
      <c r="F283" s="111">
        <f t="shared" si="23"/>
        <v>65629.7</v>
      </c>
      <c r="G283" s="111">
        <f t="shared" si="23"/>
        <v>65173.2</v>
      </c>
    </row>
    <row r="284" spans="1:7" x14ac:dyDescent="0.25">
      <c r="A284" s="134" t="s">
        <v>774</v>
      </c>
      <c r="B284" s="119" t="s">
        <v>523</v>
      </c>
      <c r="C284" s="91" t="s">
        <v>81</v>
      </c>
      <c r="D284" s="91" t="s">
        <v>775</v>
      </c>
      <c r="E284" s="118"/>
      <c r="F284" s="111">
        <f t="shared" si="23"/>
        <v>65629.7</v>
      </c>
      <c r="G284" s="111">
        <f t="shared" si="23"/>
        <v>65173.2</v>
      </c>
    </row>
    <row r="285" spans="1:7" ht="32.25" customHeight="1" x14ac:dyDescent="0.25">
      <c r="A285" s="134" t="s">
        <v>776</v>
      </c>
      <c r="B285" s="119" t="s">
        <v>523</v>
      </c>
      <c r="C285" s="91" t="s">
        <v>81</v>
      </c>
      <c r="D285" s="91" t="s">
        <v>775</v>
      </c>
      <c r="E285" s="118">
        <v>700</v>
      </c>
      <c r="F285" s="111">
        <v>65629.7</v>
      </c>
      <c r="G285" s="111">
        <v>65173.2</v>
      </c>
    </row>
    <row r="286" spans="1:7" s="86" customFormat="1" ht="34.5" customHeight="1" x14ac:dyDescent="0.25">
      <c r="A286" s="133" t="s">
        <v>777</v>
      </c>
      <c r="B286" s="156" t="s">
        <v>778</v>
      </c>
      <c r="C286" s="91" t="s">
        <v>524</v>
      </c>
      <c r="D286" s="90"/>
      <c r="E286" s="118"/>
      <c r="F286" s="110">
        <f>F287</f>
        <v>53389.3</v>
      </c>
      <c r="G286" s="110">
        <f>G287</f>
        <v>53288.9</v>
      </c>
    </row>
    <row r="287" spans="1:7" s="86" customFormat="1" x14ac:dyDescent="0.25">
      <c r="A287" s="134" t="s">
        <v>2</v>
      </c>
      <c r="B287" s="119" t="s">
        <v>778</v>
      </c>
      <c r="C287" s="91" t="s">
        <v>1</v>
      </c>
      <c r="D287" s="91"/>
      <c r="E287" s="118"/>
      <c r="F287" s="111">
        <f>F288+F299+F295</f>
        <v>53389.3</v>
      </c>
      <c r="G287" s="111">
        <f>G288+G299</f>
        <v>53288.9</v>
      </c>
    </row>
    <row r="288" spans="1:7" s="86" customFormat="1" ht="45" x14ac:dyDescent="0.25">
      <c r="A288" s="134" t="s">
        <v>779</v>
      </c>
      <c r="B288" s="119" t="s">
        <v>778</v>
      </c>
      <c r="C288" s="91" t="s">
        <v>11</v>
      </c>
      <c r="D288" s="91"/>
      <c r="E288" s="118"/>
      <c r="F288" s="111">
        <f t="shared" ref="F288:G289" si="24">F289</f>
        <v>53080.4</v>
      </c>
      <c r="G288" s="111">
        <f t="shared" si="24"/>
        <v>52980</v>
      </c>
    </row>
    <row r="289" spans="1:7" s="86" customFormat="1" x14ac:dyDescent="0.25">
      <c r="A289" s="134" t="s">
        <v>506</v>
      </c>
      <c r="B289" s="119" t="s">
        <v>778</v>
      </c>
      <c r="C289" s="91" t="s">
        <v>11</v>
      </c>
      <c r="D289" s="91" t="s">
        <v>507</v>
      </c>
      <c r="E289" s="118"/>
      <c r="F289" s="111">
        <f t="shared" si="24"/>
        <v>53080.4</v>
      </c>
      <c r="G289" s="111">
        <f t="shared" si="24"/>
        <v>52980</v>
      </c>
    </row>
    <row r="290" spans="1:7" s="86" customFormat="1" ht="45" x14ac:dyDescent="0.25">
      <c r="A290" s="135" t="s">
        <v>530</v>
      </c>
      <c r="B290" s="119" t="s">
        <v>778</v>
      </c>
      <c r="C290" s="91" t="s">
        <v>11</v>
      </c>
      <c r="D290" s="91" t="s">
        <v>531</v>
      </c>
      <c r="E290" s="118"/>
      <c r="F290" s="111">
        <f>F291+F292+F293+F294</f>
        <v>53080.4</v>
      </c>
      <c r="G290" s="111">
        <f>G291+G292+G293+G294</f>
        <v>52980</v>
      </c>
    </row>
    <row r="291" spans="1:7" s="86" customFormat="1" ht="75" x14ac:dyDescent="0.25">
      <c r="A291" s="134" t="s">
        <v>510</v>
      </c>
      <c r="B291" s="119" t="s">
        <v>778</v>
      </c>
      <c r="C291" s="91" t="s">
        <v>11</v>
      </c>
      <c r="D291" s="91" t="s">
        <v>531</v>
      </c>
      <c r="E291" s="118">
        <v>100</v>
      </c>
      <c r="F291" s="111">
        <v>49172.3</v>
      </c>
      <c r="G291" s="111">
        <v>49138</v>
      </c>
    </row>
    <row r="292" spans="1:7" s="86" customFormat="1" ht="30" x14ac:dyDescent="0.25">
      <c r="A292" s="134" t="s">
        <v>513</v>
      </c>
      <c r="B292" s="119" t="s">
        <v>778</v>
      </c>
      <c r="C292" s="91" t="s">
        <v>11</v>
      </c>
      <c r="D292" s="91" t="s">
        <v>531</v>
      </c>
      <c r="E292" s="118">
        <v>200</v>
      </c>
      <c r="F292" s="111">
        <v>2356.5</v>
      </c>
      <c r="G292" s="111">
        <v>2291.6</v>
      </c>
    </row>
    <row r="293" spans="1:7" s="86" customFormat="1" x14ac:dyDescent="0.25">
      <c r="A293" s="134" t="s">
        <v>514</v>
      </c>
      <c r="B293" s="119" t="s">
        <v>778</v>
      </c>
      <c r="C293" s="91" t="s">
        <v>11</v>
      </c>
      <c r="D293" s="91" t="s">
        <v>531</v>
      </c>
      <c r="E293" s="118">
        <v>300</v>
      </c>
      <c r="F293" s="111">
        <v>1506.4</v>
      </c>
      <c r="G293" s="111">
        <v>1505.4</v>
      </c>
    </row>
    <row r="294" spans="1:7" s="86" customFormat="1" x14ac:dyDescent="0.25">
      <c r="A294" s="135" t="s">
        <v>532</v>
      </c>
      <c r="B294" s="119" t="s">
        <v>778</v>
      </c>
      <c r="C294" s="91" t="s">
        <v>11</v>
      </c>
      <c r="D294" s="91" t="s">
        <v>531</v>
      </c>
      <c r="E294" s="118">
        <v>800</v>
      </c>
      <c r="F294" s="111">
        <v>45.2</v>
      </c>
      <c r="G294" s="111">
        <v>45</v>
      </c>
    </row>
    <row r="295" spans="1:7" s="86" customFormat="1" x14ac:dyDescent="0.25">
      <c r="A295" s="134" t="s">
        <v>16</v>
      </c>
      <c r="B295" s="119" t="s">
        <v>778</v>
      </c>
      <c r="C295" s="91" t="s">
        <v>15</v>
      </c>
      <c r="D295" s="91"/>
      <c r="E295" s="118"/>
      <c r="F295" s="111">
        <f t="shared" ref="F295:G297" si="25">F296</f>
        <v>0</v>
      </c>
      <c r="G295" s="111">
        <f t="shared" si="25"/>
        <v>0</v>
      </c>
    </row>
    <row r="296" spans="1:7" s="86" customFormat="1" x14ac:dyDescent="0.25">
      <c r="A296" s="134" t="s">
        <v>506</v>
      </c>
      <c r="B296" s="159" t="s">
        <v>778</v>
      </c>
      <c r="C296" s="91" t="s">
        <v>15</v>
      </c>
      <c r="D296" s="91" t="s">
        <v>507</v>
      </c>
      <c r="E296" s="118"/>
      <c r="F296" s="111">
        <f t="shared" si="25"/>
        <v>0</v>
      </c>
      <c r="G296" s="111">
        <f t="shared" si="25"/>
        <v>0</v>
      </c>
    </row>
    <row r="297" spans="1:7" s="86" customFormat="1" x14ac:dyDescent="0.25">
      <c r="A297" s="134" t="s">
        <v>780</v>
      </c>
      <c r="B297" s="119" t="s">
        <v>778</v>
      </c>
      <c r="C297" s="91" t="s">
        <v>15</v>
      </c>
      <c r="D297" s="91" t="s">
        <v>781</v>
      </c>
      <c r="E297" s="118"/>
      <c r="F297" s="111">
        <f t="shared" si="25"/>
        <v>0</v>
      </c>
      <c r="G297" s="111">
        <f t="shared" si="25"/>
        <v>0</v>
      </c>
    </row>
    <row r="298" spans="1:7" s="86" customFormat="1" x14ac:dyDescent="0.25">
      <c r="A298" s="135" t="s">
        <v>532</v>
      </c>
      <c r="B298" s="119" t="s">
        <v>778</v>
      </c>
      <c r="C298" s="91" t="s">
        <v>15</v>
      </c>
      <c r="D298" s="91" t="s">
        <v>781</v>
      </c>
      <c r="E298" s="118">
        <v>800</v>
      </c>
      <c r="F298" s="111">
        <v>0</v>
      </c>
      <c r="G298" s="111">
        <v>0</v>
      </c>
    </row>
    <row r="299" spans="1:7" s="86" customFormat="1" x14ac:dyDescent="0.25">
      <c r="A299" s="134" t="s">
        <v>18</v>
      </c>
      <c r="B299" s="119" t="s">
        <v>778</v>
      </c>
      <c r="C299" s="91" t="s">
        <v>17</v>
      </c>
      <c r="D299" s="83"/>
      <c r="E299" s="118"/>
      <c r="F299" s="111">
        <f t="shared" ref="F299:G301" si="26">F300</f>
        <v>308.89999999999998</v>
      </c>
      <c r="G299" s="111">
        <f t="shared" si="26"/>
        <v>308.89999999999998</v>
      </c>
    </row>
    <row r="300" spans="1:7" s="86" customFormat="1" x14ac:dyDescent="0.25">
      <c r="A300" s="134" t="s">
        <v>506</v>
      </c>
      <c r="B300" s="119" t="s">
        <v>778</v>
      </c>
      <c r="C300" s="91" t="s">
        <v>17</v>
      </c>
      <c r="D300" s="91" t="s">
        <v>507</v>
      </c>
      <c r="E300" s="118"/>
      <c r="F300" s="111">
        <f t="shared" si="26"/>
        <v>308.89999999999998</v>
      </c>
      <c r="G300" s="111">
        <f t="shared" si="26"/>
        <v>308.89999999999998</v>
      </c>
    </row>
    <row r="301" spans="1:7" s="86" customFormat="1" ht="45" x14ac:dyDescent="0.25">
      <c r="A301" s="134" t="s">
        <v>548</v>
      </c>
      <c r="B301" s="119" t="s">
        <v>778</v>
      </c>
      <c r="C301" s="91" t="s">
        <v>17</v>
      </c>
      <c r="D301" s="91" t="s">
        <v>549</v>
      </c>
      <c r="E301" s="118"/>
      <c r="F301" s="111">
        <f t="shared" si="26"/>
        <v>308.89999999999998</v>
      </c>
      <c r="G301" s="111">
        <f t="shared" si="26"/>
        <v>308.89999999999998</v>
      </c>
    </row>
    <row r="302" spans="1:7" s="86" customFormat="1" ht="26.25" customHeight="1" x14ac:dyDescent="0.25">
      <c r="A302" s="135" t="s">
        <v>532</v>
      </c>
      <c r="B302" s="119" t="s">
        <v>778</v>
      </c>
      <c r="C302" s="91" t="s">
        <v>17</v>
      </c>
      <c r="D302" s="91" t="s">
        <v>549</v>
      </c>
      <c r="E302" s="118">
        <v>800</v>
      </c>
      <c r="F302" s="111">
        <v>308.89999999999998</v>
      </c>
      <c r="G302" s="111">
        <v>308.89999999999998</v>
      </c>
    </row>
    <row r="303" spans="1:7" ht="41.25" customHeight="1" x14ac:dyDescent="0.25">
      <c r="A303" s="133" t="s">
        <v>782</v>
      </c>
      <c r="B303" s="156" t="s">
        <v>783</v>
      </c>
      <c r="C303" s="91" t="s">
        <v>524</v>
      </c>
      <c r="D303" s="90"/>
      <c r="E303" s="118"/>
      <c r="F303" s="110">
        <f>F304+F337+F431</f>
        <v>3336777.8000000003</v>
      </c>
      <c r="G303" s="110">
        <f>G304+G337+G431</f>
        <v>3318258.8999999994</v>
      </c>
    </row>
    <row r="304" spans="1:7" x14ac:dyDescent="0.25">
      <c r="A304" s="136" t="s">
        <v>26</v>
      </c>
      <c r="B304" s="123" t="s">
        <v>783</v>
      </c>
      <c r="C304" s="93" t="s">
        <v>25</v>
      </c>
      <c r="D304" s="93"/>
      <c r="E304" s="121"/>
      <c r="F304" s="111">
        <f>F305+F315</f>
        <v>418950.60000000003</v>
      </c>
      <c r="G304" s="111">
        <f>G305+G315</f>
        <v>418832.39999999997</v>
      </c>
    </row>
    <row r="305" spans="1:7" x14ac:dyDescent="0.25">
      <c r="A305" s="135" t="s">
        <v>28</v>
      </c>
      <c r="B305" s="123" t="s">
        <v>783</v>
      </c>
      <c r="C305" s="93" t="s">
        <v>27</v>
      </c>
      <c r="D305" s="93"/>
      <c r="E305" s="121"/>
      <c r="F305" s="111">
        <f t="shared" ref="F305:G307" si="27">F306</f>
        <v>11554</v>
      </c>
      <c r="G305" s="111">
        <f t="shared" si="27"/>
        <v>11436.1</v>
      </c>
    </row>
    <row r="306" spans="1:7" ht="45" x14ac:dyDescent="0.25">
      <c r="A306" s="134" t="s">
        <v>558</v>
      </c>
      <c r="B306" s="123" t="s">
        <v>783</v>
      </c>
      <c r="C306" s="93" t="s">
        <v>27</v>
      </c>
      <c r="D306" s="91" t="s">
        <v>559</v>
      </c>
      <c r="E306" s="121"/>
      <c r="F306" s="111">
        <f t="shared" si="27"/>
        <v>11554</v>
      </c>
      <c r="G306" s="111">
        <f t="shared" si="27"/>
        <v>11436.1</v>
      </c>
    </row>
    <row r="307" spans="1:7" ht="45" x14ac:dyDescent="0.25">
      <c r="A307" s="134" t="s">
        <v>560</v>
      </c>
      <c r="B307" s="123" t="s">
        <v>783</v>
      </c>
      <c r="C307" s="93" t="s">
        <v>27</v>
      </c>
      <c r="D307" s="91" t="s">
        <v>561</v>
      </c>
      <c r="E307" s="121"/>
      <c r="F307" s="111">
        <f t="shared" si="27"/>
        <v>11554</v>
      </c>
      <c r="G307" s="111">
        <f t="shared" si="27"/>
        <v>11436.1</v>
      </c>
    </row>
    <row r="308" spans="1:7" ht="45" x14ac:dyDescent="0.25">
      <c r="A308" s="136" t="s">
        <v>562</v>
      </c>
      <c r="B308" s="123" t="s">
        <v>783</v>
      </c>
      <c r="C308" s="93" t="s">
        <v>27</v>
      </c>
      <c r="D308" s="91" t="s">
        <v>563</v>
      </c>
      <c r="E308" s="121"/>
      <c r="F308" s="111">
        <f>F309+F311+F313</f>
        <v>11554</v>
      </c>
      <c r="G308" s="111">
        <f>G309+G311+G313</f>
        <v>11436.1</v>
      </c>
    </row>
    <row r="309" spans="1:7" ht="30" x14ac:dyDescent="0.25">
      <c r="A309" s="136" t="s">
        <v>784</v>
      </c>
      <c r="B309" s="123" t="s">
        <v>783</v>
      </c>
      <c r="C309" s="93" t="s">
        <v>27</v>
      </c>
      <c r="D309" s="91" t="s">
        <v>785</v>
      </c>
      <c r="E309" s="121"/>
      <c r="F309" s="111">
        <f>F310</f>
        <v>500</v>
      </c>
      <c r="G309" s="111">
        <f>G310</f>
        <v>499</v>
      </c>
    </row>
    <row r="310" spans="1:7" ht="30" x14ac:dyDescent="0.25">
      <c r="A310" s="137" t="s">
        <v>630</v>
      </c>
      <c r="B310" s="123" t="s">
        <v>783</v>
      </c>
      <c r="C310" s="93" t="s">
        <v>27</v>
      </c>
      <c r="D310" s="91" t="s">
        <v>785</v>
      </c>
      <c r="E310" s="121">
        <v>600</v>
      </c>
      <c r="F310" s="111">
        <v>500</v>
      </c>
      <c r="G310" s="111">
        <v>499</v>
      </c>
    </row>
    <row r="311" spans="1:7" ht="45" x14ac:dyDescent="0.25">
      <c r="A311" s="137" t="s">
        <v>696</v>
      </c>
      <c r="B311" s="123" t="s">
        <v>783</v>
      </c>
      <c r="C311" s="93" t="s">
        <v>27</v>
      </c>
      <c r="D311" s="91" t="s">
        <v>786</v>
      </c>
      <c r="E311" s="121"/>
      <c r="F311" s="111">
        <f>F312</f>
        <v>5416.8</v>
      </c>
      <c r="G311" s="111">
        <f>G312</f>
        <v>5416.8</v>
      </c>
    </row>
    <row r="312" spans="1:7" ht="30" x14ac:dyDescent="0.25">
      <c r="A312" s="137" t="s">
        <v>630</v>
      </c>
      <c r="B312" s="123" t="s">
        <v>783</v>
      </c>
      <c r="C312" s="93" t="s">
        <v>27</v>
      </c>
      <c r="D312" s="91" t="s">
        <v>786</v>
      </c>
      <c r="E312" s="121">
        <v>600</v>
      </c>
      <c r="F312" s="111">
        <v>5416.8</v>
      </c>
      <c r="G312" s="111">
        <v>5416.8</v>
      </c>
    </row>
    <row r="313" spans="1:7" x14ac:dyDescent="0.25">
      <c r="A313" s="145" t="s">
        <v>787</v>
      </c>
      <c r="B313" s="123" t="s">
        <v>783</v>
      </c>
      <c r="C313" s="93" t="s">
        <v>27</v>
      </c>
      <c r="D313" s="91" t="s">
        <v>788</v>
      </c>
      <c r="E313" s="121"/>
      <c r="F313" s="111">
        <f>F314</f>
        <v>5637.2</v>
      </c>
      <c r="G313" s="111">
        <f>G314</f>
        <v>5520.3</v>
      </c>
    </row>
    <row r="314" spans="1:7" ht="30" x14ac:dyDescent="0.25">
      <c r="A314" s="137" t="s">
        <v>630</v>
      </c>
      <c r="B314" s="123" t="s">
        <v>783</v>
      </c>
      <c r="C314" s="93" t="s">
        <v>27</v>
      </c>
      <c r="D314" s="91" t="s">
        <v>788</v>
      </c>
      <c r="E314" s="121">
        <v>600</v>
      </c>
      <c r="F314" s="111">
        <v>5637.2</v>
      </c>
      <c r="G314" s="111">
        <v>5520.3</v>
      </c>
    </row>
    <row r="315" spans="1:7" x14ac:dyDescent="0.25">
      <c r="A315" s="136" t="s">
        <v>165</v>
      </c>
      <c r="B315" s="123" t="s">
        <v>783</v>
      </c>
      <c r="C315" s="93" t="s">
        <v>33</v>
      </c>
      <c r="D315" s="93"/>
      <c r="E315" s="121"/>
      <c r="F315" s="111">
        <f>F316+F332</f>
        <v>407396.60000000003</v>
      </c>
      <c r="G315" s="111">
        <f>G316+G332</f>
        <v>407396.3</v>
      </c>
    </row>
    <row r="316" spans="1:7" ht="30" x14ac:dyDescent="0.25">
      <c r="A316" s="136" t="s">
        <v>575</v>
      </c>
      <c r="B316" s="123" t="s">
        <v>783</v>
      </c>
      <c r="C316" s="93" t="s">
        <v>33</v>
      </c>
      <c r="D316" s="93" t="s">
        <v>576</v>
      </c>
      <c r="E316" s="121"/>
      <c r="F316" s="111">
        <f t="shared" ref="F316:G317" si="28">F317</f>
        <v>404277.60000000003</v>
      </c>
      <c r="G316" s="111">
        <f t="shared" si="28"/>
        <v>404277.3</v>
      </c>
    </row>
    <row r="317" spans="1:7" ht="45" x14ac:dyDescent="0.25">
      <c r="A317" s="136" t="s">
        <v>593</v>
      </c>
      <c r="B317" s="123" t="s">
        <v>783</v>
      </c>
      <c r="C317" s="93" t="s">
        <v>33</v>
      </c>
      <c r="D317" s="93" t="s">
        <v>594</v>
      </c>
      <c r="E317" s="121"/>
      <c r="F317" s="111">
        <f t="shared" si="28"/>
        <v>404277.60000000003</v>
      </c>
      <c r="G317" s="111">
        <f t="shared" si="28"/>
        <v>404277.3</v>
      </c>
    </row>
    <row r="318" spans="1:7" ht="30" x14ac:dyDescent="0.25">
      <c r="A318" s="137" t="s">
        <v>601</v>
      </c>
      <c r="B318" s="123" t="s">
        <v>783</v>
      </c>
      <c r="C318" s="93" t="s">
        <v>33</v>
      </c>
      <c r="D318" s="93" t="s">
        <v>602</v>
      </c>
      <c r="E318" s="121"/>
      <c r="F318" s="111">
        <f>F319+F321+F323+F325+F328+F330</f>
        <v>404277.60000000003</v>
      </c>
      <c r="G318" s="111">
        <f>G319+G321+G323+G325+G328+G330</f>
        <v>404277.3</v>
      </c>
    </row>
    <row r="319" spans="1:7" ht="45" x14ac:dyDescent="0.25">
      <c r="A319" s="136" t="s">
        <v>789</v>
      </c>
      <c r="B319" s="123" t="s">
        <v>783</v>
      </c>
      <c r="C319" s="93" t="s">
        <v>33</v>
      </c>
      <c r="D319" s="93" t="s">
        <v>790</v>
      </c>
      <c r="E319" s="121"/>
      <c r="F319" s="111">
        <f>F320</f>
        <v>169575.7</v>
      </c>
      <c r="G319" s="111">
        <f>G320</f>
        <v>169575.6</v>
      </c>
    </row>
    <row r="320" spans="1:7" x14ac:dyDescent="0.25">
      <c r="A320" s="137" t="s">
        <v>532</v>
      </c>
      <c r="B320" s="123" t="s">
        <v>783</v>
      </c>
      <c r="C320" s="93" t="s">
        <v>33</v>
      </c>
      <c r="D320" s="93" t="s">
        <v>790</v>
      </c>
      <c r="E320" s="121">
        <v>800</v>
      </c>
      <c r="F320" s="111">
        <v>169575.7</v>
      </c>
      <c r="G320" s="111">
        <v>169575.6</v>
      </c>
    </row>
    <row r="321" spans="1:7" ht="75" x14ac:dyDescent="0.25">
      <c r="A321" s="137" t="s">
        <v>791</v>
      </c>
      <c r="B321" s="123" t="s">
        <v>783</v>
      </c>
      <c r="C321" s="93" t="s">
        <v>33</v>
      </c>
      <c r="D321" s="93" t="s">
        <v>792</v>
      </c>
      <c r="E321" s="121"/>
      <c r="F321" s="111">
        <f>F322</f>
        <v>562.70000000000005</v>
      </c>
      <c r="G321" s="111">
        <f>G322</f>
        <v>562.70000000000005</v>
      </c>
    </row>
    <row r="322" spans="1:7" x14ac:dyDescent="0.25">
      <c r="A322" s="137" t="s">
        <v>532</v>
      </c>
      <c r="B322" s="123" t="s">
        <v>783</v>
      </c>
      <c r="C322" s="93" t="s">
        <v>33</v>
      </c>
      <c r="D322" s="93" t="s">
        <v>792</v>
      </c>
      <c r="E322" s="121">
        <v>800</v>
      </c>
      <c r="F322" s="111">
        <v>562.70000000000005</v>
      </c>
      <c r="G322" s="111">
        <v>562.70000000000005</v>
      </c>
    </row>
    <row r="323" spans="1:7" ht="60" x14ac:dyDescent="0.25">
      <c r="A323" s="138" t="s">
        <v>793</v>
      </c>
      <c r="B323" s="123" t="s">
        <v>783</v>
      </c>
      <c r="C323" s="93" t="s">
        <v>33</v>
      </c>
      <c r="D323" s="93" t="s">
        <v>794</v>
      </c>
      <c r="E323" s="121"/>
      <c r="F323" s="111">
        <f>F324</f>
        <v>60934.7</v>
      </c>
      <c r="G323" s="111">
        <f>G324</f>
        <v>60934.6</v>
      </c>
    </row>
    <row r="324" spans="1:7" x14ac:dyDescent="0.25">
      <c r="A324" s="137" t="s">
        <v>532</v>
      </c>
      <c r="B324" s="123" t="s">
        <v>783</v>
      </c>
      <c r="C324" s="93" t="s">
        <v>33</v>
      </c>
      <c r="D324" s="93" t="s">
        <v>794</v>
      </c>
      <c r="E324" s="121">
        <v>800</v>
      </c>
      <c r="F324" s="111">
        <v>60934.7</v>
      </c>
      <c r="G324" s="111">
        <v>60934.6</v>
      </c>
    </row>
    <row r="325" spans="1:7" ht="45" x14ac:dyDescent="0.25">
      <c r="A325" s="137" t="s">
        <v>603</v>
      </c>
      <c r="B325" s="123" t="s">
        <v>783</v>
      </c>
      <c r="C325" s="93" t="s">
        <v>33</v>
      </c>
      <c r="D325" s="93" t="s">
        <v>604</v>
      </c>
      <c r="E325" s="121"/>
      <c r="F325" s="111">
        <f>F326+F327</f>
        <v>23657.8</v>
      </c>
      <c r="G325" s="111">
        <f>G326+G327</f>
        <v>23657.8</v>
      </c>
    </row>
    <row r="326" spans="1:7" ht="30" x14ac:dyDescent="0.25">
      <c r="A326" s="134" t="s">
        <v>513</v>
      </c>
      <c r="B326" s="123" t="s">
        <v>783</v>
      </c>
      <c r="C326" s="93" t="s">
        <v>33</v>
      </c>
      <c r="D326" s="93" t="s">
        <v>604</v>
      </c>
      <c r="E326" s="121">
        <v>200</v>
      </c>
      <c r="F326" s="111">
        <v>8900</v>
      </c>
      <c r="G326" s="111">
        <v>8900</v>
      </c>
    </row>
    <row r="327" spans="1:7" x14ac:dyDescent="0.25">
      <c r="A327" s="137" t="s">
        <v>532</v>
      </c>
      <c r="B327" s="123" t="s">
        <v>783</v>
      </c>
      <c r="C327" s="93" t="s">
        <v>33</v>
      </c>
      <c r="D327" s="93" t="s">
        <v>604</v>
      </c>
      <c r="E327" s="121">
        <v>800</v>
      </c>
      <c r="F327" s="111">
        <v>14757.8</v>
      </c>
      <c r="G327" s="111">
        <v>14757.8</v>
      </c>
    </row>
    <row r="328" spans="1:7" ht="108" customHeight="1" x14ac:dyDescent="0.25">
      <c r="A328" s="136" t="s">
        <v>795</v>
      </c>
      <c r="B328" s="123" t="s">
        <v>783</v>
      </c>
      <c r="C328" s="93" t="s">
        <v>33</v>
      </c>
      <c r="D328" s="93" t="s">
        <v>796</v>
      </c>
      <c r="E328" s="121"/>
      <c r="F328" s="111">
        <f>F329</f>
        <v>126686.5</v>
      </c>
      <c r="G328" s="111">
        <f>G329</f>
        <v>126686.5</v>
      </c>
    </row>
    <row r="329" spans="1:7" x14ac:dyDescent="0.25">
      <c r="A329" s="137" t="s">
        <v>532</v>
      </c>
      <c r="B329" s="123" t="s">
        <v>783</v>
      </c>
      <c r="C329" s="93" t="s">
        <v>33</v>
      </c>
      <c r="D329" s="93" t="s">
        <v>796</v>
      </c>
      <c r="E329" s="121">
        <v>800</v>
      </c>
      <c r="F329" s="111">
        <v>126686.5</v>
      </c>
      <c r="G329" s="111">
        <v>126686.5</v>
      </c>
    </row>
    <row r="330" spans="1:7" ht="30" x14ac:dyDescent="0.25">
      <c r="A330" s="138" t="s">
        <v>797</v>
      </c>
      <c r="B330" s="123" t="s">
        <v>783</v>
      </c>
      <c r="C330" s="93" t="s">
        <v>33</v>
      </c>
      <c r="D330" s="93" t="s">
        <v>798</v>
      </c>
      <c r="E330" s="121"/>
      <c r="F330" s="111">
        <f>F331</f>
        <v>22860.2</v>
      </c>
      <c r="G330" s="111">
        <f>G331</f>
        <v>22860.1</v>
      </c>
    </row>
    <row r="331" spans="1:7" x14ac:dyDescent="0.25">
      <c r="A331" s="137" t="s">
        <v>532</v>
      </c>
      <c r="B331" s="123" t="s">
        <v>783</v>
      </c>
      <c r="C331" s="93" t="s">
        <v>33</v>
      </c>
      <c r="D331" s="93" t="s">
        <v>798</v>
      </c>
      <c r="E331" s="121">
        <v>800</v>
      </c>
      <c r="F331" s="111">
        <v>22860.2</v>
      </c>
      <c r="G331" s="111">
        <v>22860.1</v>
      </c>
    </row>
    <row r="332" spans="1:7" ht="45" x14ac:dyDescent="0.25">
      <c r="A332" s="135" t="s">
        <v>558</v>
      </c>
      <c r="B332" s="119" t="s">
        <v>783</v>
      </c>
      <c r="C332" s="91" t="s">
        <v>33</v>
      </c>
      <c r="D332" s="91" t="s">
        <v>559</v>
      </c>
      <c r="E332" s="121"/>
      <c r="F332" s="111">
        <f t="shared" ref="F332:G335" si="29">F333</f>
        <v>3119</v>
      </c>
      <c r="G332" s="111">
        <f t="shared" si="29"/>
        <v>3119</v>
      </c>
    </row>
    <row r="333" spans="1:7" ht="30" x14ac:dyDescent="0.25">
      <c r="A333" s="135" t="s">
        <v>799</v>
      </c>
      <c r="B333" s="119" t="s">
        <v>783</v>
      </c>
      <c r="C333" s="91" t="s">
        <v>33</v>
      </c>
      <c r="D333" s="91" t="s">
        <v>800</v>
      </c>
      <c r="E333" s="121"/>
      <c r="F333" s="111">
        <f t="shared" si="29"/>
        <v>3119</v>
      </c>
      <c r="G333" s="111">
        <f t="shared" si="29"/>
        <v>3119</v>
      </c>
    </row>
    <row r="334" spans="1:7" ht="45" x14ac:dyDescent="0.25">
      <c r="A334" s="135" t="s">
        <v>801</v>
      </c>
      <c r="B334" s="119" t="s">
        <v>783</v>
      </c>
      <c r="C334" s="91" t="s">
        <v>33</v>
      </c>
      <c r="D334" s="91" t="s">
        <v>802</v>
      </c>
      <c r="E334" s="121"/>
      <c r="F334" s="111">
        <f t="shared" si="29"/>
        <v>3119</v>
      </c>
      <c r="G334" s="111">
        <f t="shared" si="29"/>
        <v>3119</v>
      </c>
    </row>
    <row r="335" spans="1:7" ht="30" x14ac:dyDescent="0.25">
      <c r="A335" s="135" t="s">
        <v>1125</v>
      </c>
      <c r="B335" s="119" t="s">
        <v>783</v>
      </c>
      <c r="C335" s="91" t="s">
        <v>33</v>
      </c>
      <c r="D335" s="91" t="s">
        <v>803</v>
      </c>
      <c r="E335" s="121"/>
      <c r="F335" s="111">
        <f t="shared" si="29"/>
        <v>3119</v>
      </c>
      <c r="G335" s="111">
        <f t="shared" si="29"/>
        <v>3119</v>
      </c>
    </row>
    <row r="336" spans="1:7" ht="30" x14ac:dyDescent="0.25">
      <c r="A336" s="134" t="s">
        <v>513</v>
      </c>
      <c r="B336" s="119" t="s">
        <v>783</v>
      </c>
      <c r="C336" s="91" t="s">
        <v>33</v>
      </c>
      <c r="D336" s="91" t="s">
        <v>803</v>
      </c>
      <c r="E336" s="121">
        <v>200</v>
      </c>
      <c r="F336" s="111">
        <v>3119</v>
      </c>
      <c r="G336" s="111">
        <v>3119</v>
      </c>
    </row>
    <row r="337" spans="1:7" x14ac:dyDescent="0.25">
      <c r="A337" s="136" t="s">
        <v>641</v>
      </c>
      <c r="B337" s="123" t="s">
        <v>783</v>
      </c>
      <c r="C337" s="93" t="s">
        <v>36</v>
      </c>
      <c r="D337" s="93"/>
      <c r="E337" s="121"/>
      <c r="F337" s="111">
        <f>F338+F353+F383+F422</f>
        <v>2911881</v>
      </c>
      <c r="G337" s="111">
        <f>G338+G353+G383+G422</f>
        <v>2895133.0999999996</v>
      </c>
    </row>
    <row r="338" spans="1:7" x14ac:dyDescent="0.25">
      <c r="A338" s="136" t="s">
        <v>642</v>
      </c>
      <c r="B338" s="123" t="s">
        <v>783</v>
      </c>
      <c r="C338" s="93" t="s">
        <v>38</v>
      </c>
      <c r="D338" s="93"/>
      <c r="E338" s="121"/>
      <c r="F338" s="111">
        <f>F339+F344</f>
        <v>10184.299999999999</v>
      </c>
      <c r="G338" s="111">
        <f>G339+G344</f>
        <v>10167.299999999999</v>
      </c>
    </row>
    <row r="339" spans="1:7" ht="30" x14ac:dyDescent="0.25">
      <c r="A339" s="136" t="s">
        <v>737</v>
      </c>
      <c r="B339" s="123" t="s">
        <v>783</v>
      </c>
      <c r="C339" s="93" t="s">
        <v>38</v>
      </c>
      <c r="D339" s="93" t="s">
        <v>738</v>
      </c>
      <c r="E339" s="121"/>
      <c r="F339" s="111">
        <f t="shared" ref="F339:G342" si="30">F340</f>
        <v>2791.8</v>
      </c>
      <c r="G339" s="111">
        <f t="shared" si="30"/>
        <v>2791.8</v>
      </c>
    </row>
    <row r="340" spans="1:7" ht="30" x14ac:dyDescent="0.25">
      <c r="A340" s="136" t="s">
        <v>804</v>
      </c>
      <c r="B340" s="123" t="s">
        <v>783</v>
      </c>
      <c r="C340" s="93" t="s">
        <v>38</v>
      </c>
      <c r="D340" s="93" t="s">
        <v>805</v>
      </c>
      <c r="E340" s="121"/>
      <c r="F340" s="111">
        <f t="shared" si="30"/>
        <v>2791.8</v>
      </c>
      <c r="G340" s="111">
        <f t="shared" si="30"/>
        <v>2791.8</v>
      </c>
    </row>
    <row r="341" spans="1:7" ht="30" x14ac:dyDescent="0.25">
      <c r="A341" s="136" t="s">
        <v>806</v>
      </c>
      <c r="B341" s="123" t="s">
        <v>783</v>
      </c>
      <c r="C341" s="93" t="s">
        <v>38</v>
      </c>
      <c r="D341" s="93" t="s">
        <v>807</v>
      </c>
      <c r="E341" s="121"/>
      <c r="F341" s="111">
        <f t="shared" si="30"/>
        <v>2791.8</v>
      </c>
      <c r="G341" s="111">
        <f t="shared" si="30"/>
        <v>2791.8</v>
      </c>
    </row>
    <row r="342" spans="1:7" x14ac:dyDescent="0.25">
      <c r="A342" s="136" t="s">
        <v>808</v>
      </c>
      <c r="B342" s="123" t="s">
        <v>783</v>
      </c>
      <c r="C342" s="93" t="s">
        <v>38</v>
      </c>
      <c r="D342" s="93" t="s">
        <v>809</v>
      </c>
      <c r="E342" s="121"/>
      <c r="F342" s="111">
        <f t="shared" si="30"/>
        <v>2791.8</v>
      </c>
      <c r="G342" s="111">
        <f t="shared" si="30"/>
        <v>2791.8</v>
      </c>
    </row>
    <row r="343" spans="1:7" ht="30" x14ac:dyDescent="0.25">
      <c r="A343" s="134" t="s">
        <v>513</v>
      </c>
      <c r="B343" s="123" t="s">
        <v>783</v>
      </c>
      <c r="C343" s="93" t="s">
        <v>38</v>
      </c>
      <c r="D343" s="93" t="s">
        <v>809</v>
      </c>
      <c r="E343" s="121">
        <v>200</v>
      </c>
      <c r="F343" s="111">
        <v>2791.8</v>
      </c>
      <c r="G343" s="111">
        <v>2791.8</v>
      </c>
    </row>
    <row r="344" spans="1:7" ht="60" x14ac:dyDescent="0.25">
      <c r="A344" s="136" t="s">
        <v>643</v>
      </c>
      <c r="B344" s="123" t="s">
        <v>783</v>
      </c>
      <c r="C344" s="93" t="s">
        <v>38</v>
      </c>
      <c r="D344" s="93" t="s">
        <v>644</v>
      </c>
      <c r="E344" s="121"/>
      <c r="F344" s="111">
        <f>F345+F349</f>
        <v>7392.5</v>
      </c>
      <c r="G344" s="111">
        <f>G345+G349</f>
        <v>7375.5</v>
      </c>
    </row>
    <row r="345" spans="1:7" ht="45" x14ac:dyDescent="0.25">
      <c r="A345" s="136" t="s">
        <v>653</v>
      </c>
      <c r="B345" s="123" t="s">
        <v>783</v>
      </c>
      <c r="C345" s="93" t="s">
        <v>38</v>
      </c>
      <c r="D345" s="93" t="s">
        <v>654</v>
      </c>
      <c r="E345" s="121"/>
      <c r="F345" s="111">
        <f>F346</f>
        <v>7072.5</v>
      </c>
      <c r="G345" s="111">
        <f>G346</f>
        <v>7055.5</v>
      </c>
    </row>
    <row r="346" spans="1:7" ht="45" x14ac:dyDescent="0.25">
      <c r="A346" s="137" t="s">
        <v>810</v>
      </c>
      <c r="B346" s="123" t="s">
        <v>783</v>
      </c>
      <c r="C346" s="93" t="s">
        <v>38</v>
      </c>
      <c r="D346" s="93" t="s">
        <v>811</v>
      </c>
      <c r="E346" s="121"/>
      <c r="F346" s="111">
        <f t="shared" ref="F346:G347" si="31">F347</f>
        <v>7072.5</v>
      </c>
      <c r="G346" s="111">
        <f t="shared" si="31"/>
        <v>7055.5</v>
      </c>
    </row>
    <row r="347" spans="1:7" ht="60" x14ac:dyDescent="0.25">
      <c r="A347" s="138" t="s">
        <v>812</v>
      </c>
      <c r="B347" s="123" t="s">
        <v>783</v>
      </c>
      <c r="C347" s="93" t="s">
        <v>38</v>
      </c>
      <c r="D347" s="99" t="s">
        <v>813</v>
      </c>
      <c r="E347" s="121"/>
      <c r="F347" s="111">
        <f t="shared" si="31"/>
        <v>7072.5</v>
      </c>
      <c r="G347" s="111">
        <f t="shared" si="31"/>
        <v>7055.5</v>
      </c>
    </row>
    <row r="348" spans="1:7" x14ac:dyDescent="0.25">
      <c r="A348" s="137" t="s">
        <v>532</v>
      </c>
      <c r="B348" s="123" t="s">
        <v>783</v>
      </c>
      <c r="C348" s="93" t="s">
        <v>38</v>
      </c>
      <c r="D348" s="99" t="s">
        <v>813</v>
      </c>
      <c r="E348" s="121">
        <v>800</v>
      </c>
      <c r="F348" s="111">
        <v>7072.5</v>
      </c>
      <c r="G348" s="111">
        <v>7055.5</v>
      </c>
    </row>
    <row r="349" spans="1:7" ht="30" x14ac:dyDescent="0.25">
      <c r="A349" s="141" t="s">
        <v>645</v>
      </c>
      <c r="B349" s="123" t="s">
        <v>783</v>
      </c>
      <c r="C349" s="93" t="s">
        <v>38</v>
      </c>
      <c r="D349" s="93" t="s">
        <v>646</v>
      </c>
      <c r="E349" s="121"/>
      <c r="F349" s="111">
        <f t="shared" ref="F349:G351" si="32">F350</f>
        <v>320</v>
      </c>
      <c r="G349" s="111">
        <f t="shared" si="32"/>
        <v>320</v>
      </c>
    </row>
    <row r="350" spans="1:7" ht="45" x14ac:dyDescent="0.25">
      <c r="A350" s="141" t="s">
        <v>647</v>
      </c>
      <c r="B350" s="123" t="s">
        <v>783</v>
      </c>
      <c r="C350" s="93" t="s">
        <v>38</v>
      </c>
      <c r="D350" s="93" t="s">
        <v>648</v>
      </c>
      <c r="E350" s="121"/>
      <c r="F350" s="111">
        <f t="shared" si="32"/>
        <v>320</v>
      </c>
      <c r="G350" s="111">
        <f t="shared" si="32"/>
        <v>320</v>
      </c>
    </row>
    <row r="351" spans="1:7" ht="30" x14ac:dyDescent="0.25">
      <c r="A351" s="141" t="s">
        <v>649</v>
      </c>
      <c r="B351" s="123" t="s">
        <v>783</v>
      </c>
      <c r="C351" s="93" t="s">
        <v>38</v>
      </c>
      <c r="D351" s="93" t="s">
        <v>650</v>
      </c>
      <c r="E351" s="121"/>
      <c r="F351" s="111">
        <f t="shared" si="32"/>
        <v>320</v>
      </c>
      <c r="G351" s="111">
        <f t="shared" si="32"/>
        <v>320</v>
      </c>
    </row>
    <row r="352" spans="1:7" ht="30" x14ac:dyDescent="0.25">
      <c r="A352" s="140" t="s">
        <v>513</v>
      </c>
      <c r="B352" s="123" t="s">
        <v>783</v>
      </c>
      <c r="C352" s="93" t="s">
        <v>38</v>
      </c>
      <c r="D352" s="93" t="s">
        <v>650</v>
      </c>
      <c r="E352" s="121">
        <v>200</v>
      </c>
      <c r="F352" s="111">
        <v>320</v>
      </c>
      <c r="G352" s="111">
        <v>320</v>
      </c>
    </row>
    <row r="353" spans="1:7" x14ac:dyDescent="0.25">
      <c r="A353" s="136" t="s">
        <v>651</v>
      </c>
      <c r="B353" s="123" t="s">
        <v>783</v>
      </c>
      <c r="C353" s="93" t="s">
        <v>40</v>
      </c>
      <c r="D353" s="93"/>
      <c r="E353" s="121"/>
      <c r="F353" s="111">
        <f>F354+F357</f>
        <v>2074929.4</v>
      </c>
      <c r="G353" s="111">
        <f>G354+G357</f>
        <v>2070942.5</v>
      </c>
    </row>
    <row r="354" spans="1:7" x14ac:dyDescent="0.25">
      <c r="A354" s="134" t="s">
        <v>506</v>
      </c>
      <c r="B354" s="123" t="s">
        <v>783</v>
      </c>
      <c r="C354" s="93" t="s">
        <v>40</v>
      </c>
      <c r="D354" s="93" t="s">
        <v>507</v>
      </c>
      <c r="E354" s="121"/>
      <c r="F354" s="111">
        <f t="shared" ref="F354:G355" si="33">F355</f>
        <v>5492</v>
      </c>
      <c r="G354" s="111">
        <f t="shared" si="33"/>
        <v>5492</v>
      </c>
    </row>
    <row r="355" spans="1:7" x14ac:dyDescent="0.25">
      <c r="A355" s="134" t="s">
        <v>780</v>
      </c>
      <c r="B355" s="119" t="s">
        <v>783</v>
      </c>
      <c r="C355" s="91" t="s">
        <v>40</v>
      </c>
      <c r="D355" s="91" t="s">
        <v>781</v>
      </c>
      <c r="E355" s="121"/>
      <c r="F355" s="111">
        <f t="shared" si="33"/>
        <v>5492</v>
      </c>
      <c r="G355" s="111">
        <f t="shared" si="33"/>
        <v>5492</v>
      </c>
    </row>
    <row r="356" spans="1:7" ht="30" x14ac:dyDescent="0.25">
      <c r="A356" s="134" t="s">
        <v>513</v>
      </c>
      <c r="B356" s="123" t="s">
        <v>783</v>
      </c>
      <c r="C356" s="93" t="s">
        <v>40</v>
      </c>
      <c r="D356" s="91" t="s">
        <v>781</v>
      </c>
      <c r="E356" s="121">
        <v>200</v>
      </c>
      <c r="F356" s="111">
        <v>5492</v>
      </c>
      <c r="G356" s="111">
        <v>5492</v>
      </c>
    </row>
    <row r="357" spans="1:7" ht="78" customHeight="1" x14ac:dyDescent="0.25">
      <c r="A357" s="136" t="s">
        <v>643</v>
      </c>
      <c r="B357" s="123" t="s">
        <v>783</v>
      </c>
      <c r="C357" s="93" t="s">
        <v>40</v>
      </c>
      <c r="D357" s="93" t="s">
        <v>644</v>
      </c>
      <c r="E357" s="121"/>
      <c r="F357" s="111">
        <f>F358</f>
        <v>2069437.4</v>
      </c>
      <c r="G357" s="111">
        <f>G358</f>
        <v>2065450.5</v>
      </c>
    </row>
    <row r="358" spans="1:7" ht="45" x14ac:dyDescent="0.25">
      <c r="A358" s="136" t="s">
        <v>653</v>
      </c>
      <c r="B358" s="123" t="s">
        <v>783</v>
      </c>
      <c r="C358" s="93" t="s">
        <v>40</v>
      </c>
      <c r="D358" s="93" t="s">
        <v>654</v>
      </c>
      <c r="E358" s="121"/>
      <c r="F358" s="111">
        <f>F359+F375+F380</f>
        <v>2069437.4</v>
      </c>
      <c r="G358" s="111">
        <f>G359+G375+G380</f>
        <v>2065450.5</v>
      </c>
    </row>
    <row r="359" spans="1:7" ht="45" x14ac:dyDescent="0.25">
      <c r="A359" s="137" t="s">
        <v>659</v>
      </c>
      <c r="B359" s="123" t="s">
        <v>783</v>
      </c>
      <c r="C359" s="93" t="s">
        <v>40</v>
      </c>
      <c r="D359" s="93" t="s">
        <v>660</v>
      </c>
      <c r="E359" s="121"/>
      <c r="F359" s="111">
        <f>F360+F362+F364+F366+F368+F370+F372</f>
        <v>2057380.5</v>
      </c>
      <c r="G359" s="111">
        <f>G360+G362+G364+G366+G368+G370+G372</f>
        <v>2053413.6</v>
      </c>
    </row>
    <row r="360" spans="1:7" ht="30" x14ac:dyDescent="0.25">
      <c r="A360" s="142" t="s">
        <v>661</v>
      </c>
      <c r="B360" s="158" t="s">
        <v>783</v>
      </c>
      <c r="C360" s="97" t="s">
        <v>40</v>
      </c>
      <c r="D360" s="97" t="s">
        <v>662</v>
      </c>
      <c r="E360" s="121"/>
      <c r="F360" s="111">
        <f>F361</f>
        <v>16765.900000000001</v>
      </c>
      <c r="G360" s="111">
        <f>G361</f>
        <v>16684.8</v>
      </c>
    </row>
    <row r="361" spans="1:7" ht="30" x14ac:dyDescent="0.25">
      <c r="A361" s="134" t="s">
        <v>513</v>
      </c>
      <c r="B361" s="158" t="s">
        <v>783</v>
      </c>
      <c r="C361" s="97" t="s">
        <v>40</v>
      </c>
      <c r="D361" s="97" t="s">
        <v>662</v>
      </c>
      <c r="E361" s="121">
        <v>200</v>
      </c>
      <c r="F361" s="111">
        <v>16765.900000000001</v>
      </c>
      <c r="G361" s="111">
        <v>16684.8</v>
      </c>
    </row>
    <row r="362" spans="1:7" ht="45" x14ac:dyDescent="0.25">
      <c r="A362" s="137" t="s">
        <v>816</v>
      </c>
      <c r="B362" s="123" t="s">
        <v>783</v>
      </c>
      <c r="C362" s="93" t="s">
        <v>40</v>
      </c>
      <c r="D362" s="93" t="s">
        <v>817</v>
      </c>
      <c r="E362" s="121"/>
      <c r="F362" s="111">
        <f>F363</f>
        <v>808080.8</v>
      </c>
      <c r="G362" s="111">
        <f>G363</f>
        <v>808080.8</v>
      </c>
    </row>
    <row r="363" spans="1:7" x14ac:dyDescent="0.25">
      <c r="A363" s="137" t="s">
        <v>532</v>
      </c>
      <c r="B363" s="123" t="s">
        <v>783</v>
      </c>
      <c r="C363" s="93" t="s">
        <v>40</v>
      </c>
      <c r="D363" s="93" t="s">
        <v>817</v>
      </c>
      <c r="E363" s="121">
        <v>800</v>
      </c>
      <c r="F363" s="111">
        <v>808080.8</v>
      </c>
      <c r="G363" s="111">
        <v>808080.8</v>
      </c>
    </row>
    <row r="364" spans="1:7" ht="112.5" customHeight="1" x14ac:dyDescent="0.25">
      <c r="A364" s="137" t="s">
        <v>818</v>
      </c>
      <c r="B364" s="123" t="s">
        <v>783</v>
      </c>
      <c r="C364" s="93" t="s">
        <v>40</v>
      </c>
      <c r="D364" s="93" t="s">
        <v>819</v>
      </c>
      <c r="E364" s="121"/>
      <c r="F364" s="111">
        <f>F365</f>
        <v>1044585.9</v>
      </c>
      <c r="G364" s="111">
        <f>G365</f>
        <v>1044585.8</v>
      </c>
    </row>
    <row r="365" spans="1:7" x14ac:dyDescent="0.25">
      <c r="A365" s="137" t="s">
        <v>532</v>
      </c>
      <c r="B365" s="123" t="s">
        <v>783</v>
      </c>
      <c r="C365" s="93" t="s">
        <v>40</v>
      </c>
      <c r="D365" s="93" t="s">
        <v>819</v>
      </c>
      <c r="E365" s="121">
        <v>800</v>
      </c>
      <c r="F365" s="111">
        <v>1044585.9</v>
      </c>
      <c r="G365" s="111">
        <v>1044585.8</v>
      </c>
    </row>
    <row r="366" spans="1:7" ht="45" x14ac:dyDescent="0.25">
      <c r="A366" s="137" t="s">
        <v>820</v>
      </c>
      <c r="B366" s="123" t="s">
        <v>783</v>
      </c>
      <c r="C366" s="93" t="s">
        <v>40</v>
      </c>
      <c r="D366" s="93" t="s">
        <v>821</v>
      </c>
      <c r="E366" s="121"/>
      <c r="F366" s="111">
        <f>F367</f>
        <v>152212.4</v>
      </c>
      <c r="G366" s="111">
        <f>G367</f>
        <v>152212.4</v>
      </c>
    </row>
    <row r="367" spans="1:7" x14ac:dyDescent="0.25">
      <c r="A367" s="137" t="s">
        <v>532</v>
      </c>
      <c r="B367" s="123" t="s">
        <v>783</v>
      </c>
      <c r="C367" s="93" t="s">
        <v>40</v>
      </c>
      <c r="D367" s="93" t="s">
        <v>821</v>
      </c>
      <c r="E367" s="121">
        <v>800</v>
      </c>
      <c r="F367" s="111">
        <v>152212.4</v>
      </c>
      <c r="G367" s="111">
        <v>152212.4</v>
      </c>
    </row>
    <row r="368" spans="1:7" ht="45" x14ac:dyDescent="0.25">
      <c r="A368" s="137" t="s">
        <v>822</v>
      </c>
      <c r="B368" s="123" t="s">
        <v>783</v>
      </c>
      <c r="C368" s="93" t="s">
        <v>40</v>
      </c>
      <c r="D368" s="93" t="s">
        <v>823</v>
      </c>
      <c r="E368" s="121"/>
      <c r="F368" s="111">
        <f>F369</f>
        <v>27502</v>
      </c>
      <c r="G368" s="111">
        <f>G369</f>
        <v>27502</v>
      </c>
    </row>
    <row r="369" spans="1:7" x14ac:dyDescent="0.25">
      <c r="A369" s="137" t="s">
        <v>532</v>
      </c>
      <c r="B369" s="123" t="s">
        <v>783</v>
      </c>
      <c r="C369" s="93" t="s">
        <v>40</v>
      </c>
      <c r="D369" s="93" t="s">
        <v>823</v>
      </c>
      <c r="E369" s="121">
        <v>800</v>
      </c>
      <c r="F369" s="111">
        <v>27502</v>
      </c>
      <c r="G369" s="111">
        <v>27502</v>
      </c>
    </row>
    <row r="370" spans="1:7" ht="75" x14ac:dyDescent="0.25">
      <c r="A370" s="137" t="s">
        <v>824</v>
      </c>
      <c r="B370" s="123" t="s">
        <v>783</v>
      </c>
      <c r="C370" s="93" t="s">
        <v>40</v>
      </c>
      <c r="D370" s="93" t="s">
        <v>825</v>
      </c>
      <c r="E370" s="121"/>
      <c r="F370" s="111">
        <f>F371</f>
        <v>4347.8</v>
      </c>
      <c r="G370" s="111">
        <f>G371</f>
        <v>4347.8</v>
      </c>
    </row>
    <row r="371" spans="1:7" x14ac:dyDescent="0.25">
      <c r="A371" s="134" t="s">
        <v>514</v>
      </c>
      <c r="B371" s="123" t="s">
        <v>783</v>
      </c>
      <c r="C371" s="93" t="s">
        <v>40</v>
      </c>
      <c r="D371" s="93" t="s">
        <v>825</v>
      </c>
      <c r="E371" s="121">
        <v>300</v>
      </c>
      <c r="F371" s="111">
        <v>4347.8</v>
      </c>
      <c r="G371" s="111">
        <v>4347.8</v>
      </c>
    </row>
    <row r="372" spans="1:7" ht="75" x14ac:dyDescent="0.25">
      <c r="A372" s="134" t="s">
        <v>826</v>
      </c>
      <c r="B372" s="123" t="s">
        <v>783</v>
      </c>
      <c r="C372" s="93" t="s">
        <v>40</v>
      </c>
      <c r="D372" s="93" t="s">
        <v>827</v>
      </c>
      <c r="E372" s="121"/>
      <c r="F372" s="111">
        <f>F373+F374</f>
        <v>3885.7</v>
      </c>
      <c r="G372" s="111">
        <f>G373+G374</f>
        <v>0</v>
      </c>
    </row>
    <row r="373" spans="1:7" ht="30" x14ac:dyDescent="0.25">
      <c r="A373" s="134" t="s">
        <v>513</v>
      </c>
      <c r="B373" s="123" t="s">
        <v>783</v>
      </c>
      <c r="C373" s="93" t="s">
        <v>40</v>
      </c>
      <c r="D373" s="93" t="s">
        <v>827</v>
      </c>
      <c r="E373" s="121">
        <v>200</v>
      </c>
      <c r="F373" s="111">
        <v>3.7</v>
      </c>
      <c r="G373" s="111">
        <v>0</v>
      </c>
    </row>
    <row r="374" spans="1:7" x14ac:dyDescent="0.25">
      <c r="A374" s="137" t="s">
        <v>532</v>
      </c>
      <c r="B374" s="123" t="s">
        <v>783</v>
      </c>
      <c r="C374" s="93" t="s">
        <v>40</v>
      </c>
      <c r="D374" s="93" t="s">
        <v>827</v>
      </c>
      <c r="E374" s="121">
        <v>800</v>
      </c>
      <c r="F374" s="111">
        <v>3882</v>
      </c>
      <c r="G374" s="111">
        <v>0</v>
      </c>
    </row>
    <row r="375" spans="1:7" ht="45" x14ac:dyDescent="0.25">
      <c r="A375" s="137" t="s">
        <v>810</v>
      </c>
      <c r="B375" s="123" t="s">
        <v>783</v>
      </c>
      <c r="C375" s="93" t="s">
        <v>40</v>
      </c>
      <c r="D375" s="93" t="s">
        <v>811</v>
      </c>
      <c r="E375" s="121"/>
      <c r="F375" s="111">
        <f>F376+F378</f>
        <v>10771.5</v>
      </c>
      <c r="G375" s="111">
        <f>G376+G378</f>
        <v>10751.5</v>
      </c>
    </row>
    <row r="376" spans="1:7" ht="30" x14ac:dyDescent="0.25">
      <c r="A376" s="138" t="s">
        <v>828</v>
      </c>
      <c r="B376" s="123" t="s">
        <v>783</v>
      </c>
      <c r="C376" s="93" t="s">
        <v>40</v>
      </c>
      <c r="D376" s="93" t="s">
        <v>829</v>
      </c>
      <c r="E376" s="121"/>
      <c r="F376" s="111">
        <f>F377</f>
        <v>10751.5</v>
      </c>
      <c r="G376" s="111">
        <f>G377</f>
        <v>10751.5</v>
      </c>
    </row>
    <row r="377" spans="1:7" x14ac:dyDescent="0.25">
      <c r="A377" s="137" t="s">
        <v>532</v>
      </c>
      <c r="B377" s="123" t="s">
        <v>783</v>
      </c>
      <c r="C377" s="93" t="s">
        <v>40</v>
      </c>
      <c r="D377" s="93" t="s">
        <v>829</v>
      </c>
      <c r="E377" s="121">
        <v>800</v>
      </c>
      <c r="F377" s="111">
        <v>10751.5</v>
      </c>
      <c r="G377" s="111">
        <v>10751.5</v>
      </c>
    </row>
    <row r="378" spans="1:7" ht="75" x14ac:dyDescent="0.25">
      <c r="A378" s="137" t="s">
        <v>830</v>
      </c>
      <c r="B378" s="123" t="s">
        <v>783</v>
      </c>
      <c r="C378" s="93" t="s">
        <v>40</v>
      </c>
      <c r="D378" s="93" t="s">
        <v>831</v>
      </c>
      <c r="E378" s="121"/>
      <c r="F378" s="111">
        <f>F379</f>
        <v>20</v>
      </c>
      <c r="G378" s="111">
        <f>G379</f>
        <v>0</v>
      </c>
    </row>
    <row r="379" spans="1:7" x14ac:dyDescent="0.25">
      <c r="A379" s="137" t="s">
        <v>532</v>
      </c>
      <c r="B379" s="123" t="s">
        <v>783</v>
      </c>
      <c r="C379" s="93" t="s">
        <v>40</v>
      </c>
      <c r="D379" s="93" t="s">
        <v>831</v>
      </c>
      <c r="E379" s="121">
        <v>800</v>
      </c>
      <c r="F379" s="111">
        <v>20</v>
      </c>
      <c r="G379" s="111">
        <v>0</v>
      </c>
    </row>
    <row r="380" spans="1:7" ht="65.25" customHeight="1" x14ac:dyDescent="0.25">
      <c r="A380" s="138" t="s">
        <v>814</v>
      </c>
      <c r="B380" s="123" t="s">
        <v>783</v>
      </c>
      <c r="C380" s="93" t="s">
        <v>40</v>
      </c>
      <c r="D380" s="93" t="s">
        <v>815</v>
      </c>
      <c r="E380" s="121"/>
      <c r="F380" s="111">
        <f t="shared" ref="F380:G381" si="34">F381</f>
        <v>1285.4000000000001</v>
      </c>
      <c r="G380" s="111">
        <f t="shared" si="34"/>
        <v>1285.4000000000001</v>
      </c>
    </row>
    <row r="381" spans="1:7" ht="103.5" customHeight="1" x14ac:dyDescent="0.25">
      <c r="A381" s="137" t="s">
        <v>832</v>
      </c>
      <c r="B381" s="123" t="s">
        <v>783</v>
      </c>
      <c r="C381" s="93" t="s">
        <v>40</v>
      </c>
      <c r="D381" s="93" t="s">
        <v>833</v>
      </c>
      <c r="E381" s="121"/>
      <c r="F381" s="111">
        <f t="shared" si="34"/>
        <v>1285.4000000000001</v>
      </c>
      <c r="G381" s="111">
        <f t="shared" si="34"/>
        <v>1285.4000000000001</v>
      </c>
    </row>
    <row r="382" spans="1:7" x14ac:dyDescent="0.25">
      <c r="A382" s="137" t="s">
        <v>532</v>
      </c>
      <c r="B382" s="123" t="s">
        <v>783</v>
      </c>
      <c r="C382" s="93" t="s">
        <v>40</v>
      </c>
      <c r="D382" s="93" t="s">
        <v>833</v>
      </c>
      <c r="E382" s="121">
        <v>800</v>
      </c>
      <c r="F382" s="111">
        <v>1285.4000000000001</v>
      </c>
      <c r="G382" s="111">
        <v>1285.4000000000001</v>
      </c>
    </row>
    <row r="383" spans="1:7" x14ac:dyDescent="0.25">
      <c r="A383" s="136" t="s">
        <v>675</v>
      </c>
      <c r="B383" s="123" t="s">
        <v>783</v>
      </c>
      <c r="C383" s="93" t="s">
        <v>42</v>
      </c>
      <c r="D383" s="93"/>
      <c r="E383" s="121"/>
      <c r="F383" s="111">
        <f>F384+F387+F414</f>
        <v>758021.60000000009</v>
      </c>
      <c r="G383" s="111">
        <f>G384+G387+G414</f>
        <v>745310.5</v>
      </c>
    </row>
    <row r="384" spans="1:7" x14ac:dyDescent="0.25">
      <c r="A384" s="134" t="s">
        <v>506</v>
      </c>
      <c r="B384" s="123" t="s">
        <v>783</v>
      </c>
      <c r="C384" s="93" t="s">
        <v>42</v>
      </c>
      <c r="D384" s="93" t="s">
        <v>507</v>
      </c>
      <c r="E384" s="121"/>
      <c r="F384" s="111">
        <f t="shared" ref="F384:G385" si="35">F385</f>
        <v>154.19999999999999</v>
      </c>
      <c r="G384" s="111">
        <f t="shared" si="35"/>
        <v>154.19999999999999</v>
      </c>
    </row>
    <row r="385" spans="1:7" x14ac:dyDescent="0.25">
      <c r="A385" s="134" t="s">
        <v>780</v>
      </c>
      <c r="B385" s="119" t="s">
        <v>783</v>
      </c>
      <c r="C385" s="91" t="s">
        <v>42</v>
      </c>
      <c r="D385" s="91" t="s">
        <v>781</v>
      </c>
      <c r="E385" s="121"/>
      <c r="F385" s="111">
        <f t="shared" si="35"/>
        <v>154.19999999999999</v>
      </c>
      <c r="G385" s="111">
        <f t="shared" si="35"/>
        <v>154.19999999999999</v>
      </c>
    </row>
    <row r="386" spans="1:7" s="102" customFormat="1" x14ac:dyDescent="0.25">
      <c r="A386" s="146" t="s">
        <v>532</v>
      </c>
      <c r="B386" s="160" t="s">
        <v>783</v>
      </c>
      <c r="C386" s="101" t="s">
        <v>42</v>
      </c>
      <c r="D386" s="101" t="s">
        <v>781</v>
      </c>
      <c r="E386" s="124">
        <v>800</v>
      </c>
      <c r="F386" s="111">
        <v>154.19999999999999</v>
      </c>
      <c r="G386" s="112">
        <v>154.19999999999999</v>
      </c>
    </row>
    <row r="387" spans="1:7" ht="60" x14ac:dyDescent="0.25">
      <c r="A387" s="136" t="s">
        <v>643</v>
      </c>
      <c r="B387" s="123" t="s">
        <v>783</v>
      </c>
      <c r="C387" s="93" t="s">
        <v>42</v>
      </c>
      <c r="D387" s="93" t="s">
        <v>644</v>
      </c>
      <c r="E387" s="121"/>
      <c r="F387" s="111">
        <f>F388</f>
        <v>403614.9</v>
      </c>
      <c r="G387" s="111">
        <f>G388</f>
        <v>390903.80000000005</v>
      </c>
    </row>
    <row r="388" spans="1:7" ht="30" x14ac:dyDescent="0.25">
      <c r="A388" s="136" t="s">
        <v>676</v>
      </c>
      <c r="B388" s="123" t="s">
        <v>783</v>
      </c>
      <c r="C388" s="93" t="s">
        <v>42</v>
      </c>
      <c r="D388" s="93" t="s">
        <v>677</v>
      </c>
      <c r="E388" s="121"/>
      <c r="F388" s="111">
        <f>F389+F404+F408</f>
        <v>403614.9</v>
      </c>
      <c r="G388" s="111">
        <f>G389+G404+G408</f>
        <v>390903.80000000005</v>
      </c>
    </row>
    <row r="389" spans="1:7" ht="45" x14ac:dyDescent="0.25">
      <c r="A389" s="136" t="s">
        <v>678</v>
      </c>
      <c r="B389" s="123" t="s">
        <v>783</v>
      </c>
      <c r="C389" s="93" t="s">
        <v>42</v>
      </c>
      <c r="D389" s="93" t="s">
        <v>679</v>
      </c>
      <c r="E389" s="121"/>
      <c r="F389" s="111">
        <f>F390+F392+F394+F396+F398+F402+F400</f>
        <v>340081.2</v>
      </c>
      <c r="G389" s="111">
        <f>G390+G392+G394+G396+G398+G402+G400</f>
        <v>332224.90000000002</v>
      </c>
    </row>
    <row r="390" spans="1:7" ht="45" x14ac:dyDescent="0.25">
      <c r="A390" s="136" t="s">
        <v>834</v>
      </c>
      <c r="B390" s="123" t="s">
        <v>783</v>
      </c>
      <c r="C390" s="93" t="s">
        <v>42</v>
      </c>
      <c r="D390" s="93" t="s">
        <v>835</v>
      </c>
      <c r="E390" s="121"/>
      <c r="F390" s="111">
        <f>F391</f>
        <v>2635.3</v>
      </c>
      <c r="G390" s="111">
        <f>G391</f>
        <v>2370</v>
      </c>
    </row>
    <row r="391" spans="1:7" ht="30" x14ac:dyDescent="0.25">
      <c r="A391" s="134" t="s">
        <v>513</v>
      </c>
      <c r="B391" s="123" t="s">
        <v>783</v>
      </c>
      <c r="C391" s="93" t="s">
        <v>42</v>
      </c>
      <c r="D391" s="93" t="s">
        <v>835</v>
      </c>
      <c r="E391" s="121">
        <v>200</v>
      </c>
      <c r="F391" s="111">
        <v>2635.3</v>
      </c>
      <c r="G391" s="111">
        <v>2370</v>
      </c>
    </row>
    <row r="392" spans="1:7" ht="105" x14ac:dyDescent="0.25">
      <c r="A392" s="137" t="s">
        <v>836</v>
      </c>
      <c r="B392" s="123" t="s">
        <v>783</v>
      </c>
      <c r="C392" s="93" t="s">
        <v>42</v>
      </c>
      <c r="D392" s="93" t="s">
        <v>837</v>
      </c>
      <c r="E392" s="121"/>
      <c r="F392" s="111">
        <f>F393</f>
        <v>17255.599999999999</v>
      </c>
      <c r="G392" s="111">
        <f>G393</f>
        <v>15467.5</v>
      </c>
    </row>
    <row r="393" spans="1:7" ht="30" x14ac:dyDescent="0.25">
      <c r="A393" s="134" t="s">
        <v>513</v>
      </c>
      <c r="B393" s="123" t="s">
        <v>783</v>
      </c>
      <c r="C393" s="93" t="s">
        <v>42</v>
      </c>
      <c r="D393" s="93" t="s">
        <v>837</v>
      </c>
      <c r="E393" s="121">
        <v>200</v>
      </c>
      <c r="F393" s="111">
        <v>17255.599999999999</v>
      </c>
      <c r="G393" s="111">
        <v>15467.5</v>
      </c>
    </row>
    <row r="394" spans="1:7" ht="30" x14ac:dyDescent="0.25">
      <c r="A394" s="137" t="s">
        <v>838</v>
      </c>
      <c r="B394" s="123" t="s">
        <v>783</v>
      </c>
      <c r="C394" s="93" t="s">
        <v>42</v>
      </c>
      <c r="D394" s="93" t="s">
        <v>839</v>
      </c>
      <c r="E394" s="121"/>
      <c r="F394" s="111">
        <f>F395</f>
        <v>1605.8</v>
      </c>
      <c r="G394" s="111">
        <f>G395</f>
        <v>318.3</v>
      </c>
    </row>
    <row r="395" spans="1:7" ht="30" x14ac:dyDescent="0.25">
      <c r="A395" s="134" t="s">
        <v>513</v>
      </c>
      <c r="B395" s="123" t="s">
        <v>783</v>
      </c>
      <c r="C395" s="93" t="s">
        <v>42</v>
      </c>
      <c r="D395" s="93" t="s">
        <v>839</v>
      </c>
      <c r="E395" s="121">
        <v>200</v>
      </c>
      <c r="F395" s="111">
        <v>1605.8</v>
      </c>
      <c r="G395" s="111">
        <v>318.3</v>
      </c>
    </row>
    <row r="396" spans="1:7" ht="30" x14ac:dyDescent="0.25">
      <c r="A396" s="136" t="s">
        <v>840</v>
      </c>
      <c r="B396" s="123" t="s">
        <v>783</v>
      </c>
      <c r="C396" s="93" t="s">
        <v>42</v>
      </c>
      <c r="D396" s="93" t="s">
        <v>841</v>
      </c>
      <c r="E396" s="121"/>
      <c r="F396" s="111">
        <f>F397</f>
        <v>35783.599999999999</v>
      </c>
      <c r="G396" s="111">
        <f>G397</f>
        <v>31268.2</v>
      </c>
    </row>
    <row r="397" spans="1:7" ht="30" x14ac:dyDescent="0.25">
      <c r="A397" s="134" t="s">
        <v>513</v>
      </c>
      <c r="B397" s="123" t="s">
        <v>783</v>
      </c>
      <c r="C397" s="93" t="s">
        <v>42</v>
      </c>
      <c r="D397" s="93" t="s">
        <v>841</v>
      </c>
      <c r="E397" s="121">
        <v>200</v>
      </c>
      <c r="F397" s="111">
        <v>35783.599999999999</v>
      </c>
      <c r="G397" s="111">
        <v>31268.2</v>
      </c>
    </row>
    <row r="398" spans="1:7" ht="105" x14ac:dyDescent="0.25">
      <c r="A398" s="138" t="s">
        <v>842</v>
      </c>
      <c r="B398" s="123" t="s">
        <v>783</v>
      </c>
      <c r="C398" s="93" t="s">
        <v>42</v>
      </c>
      <c r="D398" s="93" t="s">
        <v>843</v>
      </c>
      <c r="E398" s="121"/>
      <c r="F398" s="111">
        <f>F399</f>
        <v>94719.7</v>
      </c>
      <c r="G398" s="111">
        <f>G399</f>
        <v>94719.7</v>
      </c>
    </row>
    <row r="399" spans="1:7" x14ac:dyDescent="0.25">
      <c r="A399" s="137" t="s">
        <v>532</v>
      </c>
      <c r="B399" s="123" t="s">
        <v>783</v>
      </c>
      <c r="C399" s="93" t="s">
        <v>42</v>
      </c>
      <c r="D399" s="93" t="s">
        <v>843</v>
      </c>
      <c r="E399" s="121">
        <v>800</v>
      </c>
      <c r="F399" s="111">
        <v>94719.7</v>
      </c>
      <c r="G399" s="111">
        <v>94719.7</v>
      </c>
    </row>
    <row r="400" spans="1:7" ht="60" x14ac:dyDescent="0.25">
      <c r="A400" s="138" t="s">
        <v>844</v>
      </c>
      <c r="B400" s="123" t="s">
        <v>783</v>
      </c>
      <c r="C400" s="93" t="s">
        <v>42</v>
      </c>
      <c r="D400" s="93" t="s">
        <v>845</v>
      </c>
      <c r="E400" s="121"/>
      <c r="F400" s="111">
        <f>F401</f>
        <v>56144.7</v>
      </c>
      <c r="G400" s="111">
        <f>G401</f>
        <v>56144.7</v>
      </c>
    </row>
    <row r="401" spans="1:7" x14ac:dyDescent="0.25">
      <c r="A401" s="137" t="s">
        <v>532</v>
      </c>
      <c r="B401" s="123" t="s">
        <v>783</v>
      </c>
      <c r="C401" s="93" t="s">
        <v>42</v>
      </c>
      <c r="D401" s="93" t="s">
        <v>845</v>
      </c>
      <c r="E401" s="121">
        <v>800</v>
      </c>
      <c r="F401" s="111">
        <v>56144.7</v>
      </c>
      <c r="G401" s="111">
        <v>56144.7</v>
      </c>
    </row>
    <row r="402" spans="1:7" ht="60" x14ac:dyDescent="0.25">
      <c r="A402" s="138" t="s">
        <v>846</v>
      </c>
      <c r="B402" s="123" t="s">
        <v>783</v>
      </c>
      <c r="C402" s="93" t="s">
        <v>42</v>
      </c>
      <c r="D402" s="93" t="s">
        <v>847</v>
      </c>
      <c r="E402" s="121"/>
      <c r="F402" s="111">
        <f>F403</f>
        <v>131936.5</v>
      </c>
      <c r="G402" s="111">
        <f>G403</f>
        <v>131936.5</v>
      </c>
    </row>
    <row r="403" spans="1:7" x14ac:dyDescent="0.25">
      <c r="A403" s="137" t="s">
        <v>532</v>
      </c>
      <c r="B403" s="123" t="s">
        <v>783</v>
      </c>
      <c r="C403" s="93" t="s">
        <v>42</v>
      </c>
      <c r="D403" s="93" t="s">
        <v>847</v>
      </c>
      <c r="E403" s="121">
        <v>800</v>
      </c>
      <c r="F403" s="111">
        <v>131936.5</v>
      </c>
      <c r="G403" s="111">
        <v>131936.5</v>
      </c>
    </row>
    <row r="404" spans="1:7" ht="30" x14ac:dyDescent="0.25">
      <c r="A404" s="140" t="s">
        <v>682</v>
      </c>
      <c r="B404" s="123" t="s">
        <v>783</v>
      </c>
      <c r="C404" s="93" t="s">
        <v>42</v>
      </c>
      <c r="D404" s="93" t="s">
        <v>683</v>
      </c>
      <c r="E404" s="121"/>
      <c r="F404" s="111">
        <f>F405</f>
        <v>60405.2</v>
      </c>
      <c r="G404" s="111">
        <f>G405</f>
        <v>55550.899999999994</v>
      </c>
    </row>
    <row r="405" spans="1:7" ht="30" x14ac:dyDescent="0.25">
      <c r="A405" s="140" t="s">
        <v>684</v>
      </c>
      <c r="B405" s="123" t="s">
        <v>783</v>
      </c>
      <c r="C405" s="93" t="s">
        <v>42</v>
      </c>
      <c r="D405" s="93" t="s">
        <v>685</v>
      </c>
      <c r="E405" s="121"/>
      <c r="F405" s="111">
        <f>F406+F407</f>
        <v>60405.2</v>
      </c>
      <c r="G405" s="111">
        <f>G406+G407</f>
        <v>55550.899999999994</v>
      </c>
    </row>
    <row r="406" spans="1:7" ht="30" x14ac:dyDescent="0.25">
      <c r="A406" s="140" t="s">
        <v>513</v>
      </c>
      <c r="B406" s="123" t="s">
        <v>783</v>
      </c>
      <c r="C406" s="93" t="s">
        <v>42</v>
      </c>
      <c r="D406" s="93" t="s">
        <v>685</v>
      </c>
      <c r="E406" s="121">
        <v>200</v>
      </c>
      <c r="F406" s="111">
        <v>27271</v>
      </c>
      <c r="G406" s="111">
        <v>26299.1</v>
      </c>
    </row>
    <row r="407" spans="1:7" x14ac:dyDescent="0.25">
      <c r="A407" s="137" t="s">
        <v>532</v>
      </c>
      <c r="B407" s="123" t="s">
        <v>783</v>
      </c>
      <c r="C407" s="93" t="s">
        <v>42</v>
      </c>
      <c r="D407" s="93" t="s">
        <v>685</v>
      </c>
      <c r="E407" s="121">
        <v>800</v>
      </c>
      <c r="F407" s="111">
        <v>33134.199999999997</v>
      </c>
      <c r="G407" s="111">
        <v>29251.8</v>
      </c>
    </row>
    <row r="408" spans="1:7" ht="30" x14ac:dyDescent="0.25">
      <c r="A408" s="134" t="s">
        <v>848</v>
      </c>
      <c r="B408" s="123" t="s">
        <v>783</v>
      </c>
      <c r="C408" s="93" t="s">
        <v>42</v>
      </c>
      <c r="D408" s="91" t="s">
        <v>849</v>
      </c>
      <c r="E408" s="118"/>
      <c r="F408" s="111">
        <f>F409+F411</f>
        <v>3128.5</v>
      </c>
      <c r="G408" s="111">
        <f>G409+G411</f>
        <v>3128</v>
      </c>
    </row>
    <row r="409" spans="1:7" x14ac:dyDescent="0.25">
      <c r="A409" s="134" t="s">
        <v>850</v>
      </c>
      <c r="B409" s="123" t="s">
        <v>783</v>
      </c>
      <c r="C409" s="93" t="s">
        <v>42</v>
      </c>
      <c r="D409" s="91" t="s">
        <v>851</v>
      </c>
      <c r="E409" s="118"/>
      <c r="F409" s="111">
        <f>F410</f>
        <v>598</v>
      </c>
      <c r="G409" s="111">
        <f>G410</f>
        <v>598</v>
      </c>
    </row>
    <row r="410" spans="1:7" ht="30" x14ac:dyDescent="0.25">
      <c r="A410" s="140" t="s">
        <v>513</v>
      </c>
      <c r="B410" s="123" t="s">
        <v>783</v>
      </c>
      <c r="C410" s="93" t="s">
        <v>42</v>
      </c>
      <c r="D410" s="91" t="s">
        <v>851</v>
      </c>
      <c r="E410" s="118">
        <v>200</v>
      </c>
      <c r="F410" s="111">
        <v>598</v>
      </c>
      <c r="G410" s="111">
        <v>598</v>
      </c>
    </row>
    <row r="411" spans="1:7" ht="30" x14ac:dyDescent="0.25">
      <c r="A411" s="134" t="s">
        <v>852</v>
      </c>
      <c r="B411" s="123" t="s">
        <v>783</v>
      </c>
      <c r="C411" s="93" t="s">
        <v>42</v>
      </c>
      <c r="D411" s="91" t="s">
        <v>853</v>
      </c>
      <c r="E411" s="118"/>
      <c r="F411" s="111">
        <f>F412+F413</f>
        <v>2530.5</v>
      </c>
      <c r="G411" s="111">
        <f>G412+G413</f>
        <v>2530</v>
      </c>
    </row>
    <row r="412" spans="1:7" x14ac:dyDescent="0.25">
      <c r="A412" s="134" t="s">
        <v>514</v>
      </c>
      <c r="B412" s="123" t="s">
        <v>783</v>
      </c>
      <c r="C412" s="93" t="s">
        <v>42</v>
      </c>
      <c r="D412" s="91" t="s">
        <v>853</v>
      </c>
      <c r="E412" s="118">
        <v>300</v>
      </c>
      <c r="F412" s="111">
        <v>995</v>
      </c>
      <c r="G412" s="111">
        <v>995</v>
      </c>
    </row>
    <row r="413" spans="1:7" x14ac:dyDescent="0.25">
      <c r="A413" s="137" t="s">
        <v>532</v>
      </c>
      <c r="B413" s="123" t="s">
        <v>783</v>
      </c>
      <c r="C413" s="93" t="s">
        <v>42</v>
      </c>
      <c r="D413" s="91" t="s">
        <v>853</v>
      </c>
      <c r="E413" s="121">
        <v>800</v>
      </c>
      <c r="F413" s="111">
        <v>1535.5</v>
      </c>
      <c r="G413" s="111">
        <v>1535</v>
      </c>
    </row>
    <row r="414" spans="1:7" ht="45" x14ac:dyDescent="0.25">
      <c r="A414" s="134" t="s">
        <v>686</v>
      </c>
      <c r="B414" s="123" t="s">
        <v>783</v>
      </c>
      <c r="C414" s="93" t="s">
        <v>42</v>
      </c>
      <c r="D414" s="93" t="s">
        <v>687</v>
      </c>
      <c r="E414" s="121"/>
      <c r="F414" s="111">
        <f>F415+F418</f>
        <v>354252.5</v>
      </c>
      <c r="G414" s="111">
        <f>G415+G418</f>
        <v>354252.5</v>
      </c>
    </row>
    <row r="415" spans="1:7" ht="30" x14ac:dyDescent="0.25">
      <c r="A415" s="134" t="s">
        <v>854</v>
      </c>
      <c r="B415" s="123" t="s">
        <v>783</v>
      </c>
      <c r="C415" s="93" t="s">
        <v>42</v>
      </c>
      <c r="D415" s="93" t="s">
        <v>855</v>
      </c>
      <c r="E415" s="121"/>
      <c r="F415" s="111">
        <f t="shared" ref="F415:G416" si="36">F416</f>
        <v>338122.7</v>
      </c>
      <c r="G415" s="111">
        <f t="shared" si="36"/>
        <v>338122.7</v>
      </c>
    </row>
    <row r="416" spans="1:7" ht="75" x14ac:dyDescent="0.25">
      <c r="A416" s="134" t="s">
        <v>856</v>
      </c>
      <c r="B416" s="123" t="s">
        <v>783</v>
      </c>
      <c r="C416" s="93" t="s">
        <v>42</v>
      </c>
      <c r="D416" s="93" t="s">
        <v>857</v>
      </c>
      <c r="E416" s="121"/>
      <c r="F416" s="111">
        <f t="shared" si="36"/>
        <v>338122.7</v>
      </c>
      <c r="G416" s="111">
        <f t="shared" si="36"/>
        <v>338122.7</v>
      </c>
    </row>
    <row r="417" spans="1:7" ht="30" x14ac:dyDescent="0.25">
      <c r="A417" s="134" t="s">
        <v>513</v>
      </c>
      <c r="B417" s="123" t="s">
        <v>783</v>
      </c>
      <c r="C417" s="93" t="s">
        <v>42</v>
      </c>
      <c r="D417" s="93" t="s">
        <v>857</v>
      </c>
      <c r="E417" s="121">
        <v>200</v>
      </c>
      <c r="F417" s="111">
        <v>338122.7</v>
      </c>
      <c r="G417" s="111">
        <v>338122.7</v>
      </c>
    </row>
    <row r="418" spans="1:7" ht="30" x14ac:dyDescent="0.25">
      <c r="A418" s="134" t="s">
        <v>688</v>
      </c>
      <c r="B418" s="123" t="s">
        <v>783</v>
      </c>
      <c r="C418" s="93" t="s">
        <v>42</v>
      </c>
      <c r="D418" s="93" t="s">
        <v>689</v>
      </c>
      <c r="E418" s="121"/>
      <c r="F418" s="111">
        <f>F419</f>
        <v>16129.8</v>
      </c>
      <c r="G418" s="111">
        <f>G419</f>
        <v>16129.8</v>
      </c>
    </row>
    <row r="419" spans="1:7" ht="30" x14ac:dyDescent="0.25">
      <c r="A419" s="134" t="s">
        <v>690</v>
      </c>
      <c r="B419" s="123" t="s">
        <v>783</v>
      </c>
      <c r="C419" s="93" t="s">
        <v>42</v>
      </c>
      <c r="D419" s="93" t="s">
        <v>691</v>
      </c>
      <c r="E419" s="121"/>
      <c r="F419" s="111">
        <f>F420+F421</f>
        <v>16129.8</v>
      </c>
      <c r="G419" s="111">
        <f>G420+G421</f>
        <v>16129.8</v>
      </c>
    </row>
    <row r="420" spans="1:7" ht="30" x14ac:dyDescent="0.25">
      <c r="A420" s="140" t="s">
        <v>513</v>
      </c>
      <c r="B420" s="123" t="s">
        <v>783</v>
      </c>
      <c r="C420" s="93" t="s">
        <v>42</v>
      </c>
      <c r="D420" s="93" t="s">
        <v>691</v>
      </c>
      <c r="E420" s="121">
        <v>200</v>
      </c>
      <c r="F420" s="111">
        <v>5662.3</v>
      </c>
      <c r="G420" s="111">
        <v>5662.3</v>
      </c>
    </row>
    <row r="421" spans="1:7" x14ac:dyDescent="0.25">
      <c r="A421" s="137" t="s">
        <v>532</v>
      </c>
      <c r="B421" s="123" t="s">
        <v>783</v>
      </c>
      <c r="C421" s="93" t="s">
        <v>42</v>
      </c>
      <c r="D421" s="93" t="s">
        <v>691</v>
      </c>
      <c r="E421" s="121">
        <v>800</v>
      </c>
      <c r="F421" s="111">
        <v>10467.5</v>
      </c>
      <c r="G421" s="111">
        <v>10467.5</v>
      </c>
    </row>
    <row r="422" spans="1:7" ht="30" x14ac:dyDescent="0.25">
      <c r="A422" s="134" t="s">
        <v>692</v>
      </c>
      <c r="B422" s="119" t="s">
        <v>783</v>
      </c>
      <c r="C422" s="91" t="s">
        <v>44</v>
      </c>
      <c r="D422" s="91"/>
      <c r="E422" s="118"/>
      <c r="F422" s="111">
        <f t="shared" ref="F422:G425" si="37">F423</f>
        <v>68745.7</v>
      </c>
      <c r="G422" s="111">
        <f t="shared" si="37"/>
        <v>68712.800000000003</v>
      </c>
    </row>
    <row r="423" spans="1:7" ht="75" x14ac:dyDescent="0.25">
      <c r="A423" s="134" t="s">
        <v>858</v>
      </c>
      <c r="B423" s="119" t="s">
        <v>783</v>
      </c>
      <c r="C423" s="91" t="s">
        <v>44</v>
      </c>
      <c r="D423" s="91" t="s">
        <v>644</v>
      </c>
      <c r="E423" s="118"/>
      <c r="F423" s="111">
        <f t="shared" si="37"/>
        <v>68745.7</v>
      </c>
      <c r="G423" s="111">
        <f t="shared" si="37"/>
        <v>68712.800000000003</v>
      </c>
    </row>
    <row r="424" spans="1:7" ht="75" x14ac:dyDescent="0.25">
      <c r="A424" s="134" t="s">
        <v>859</v>
      </c>
      <c r="B424" s="119" t="s">
        <v>783</v>
      </c>
      <c r="C424" s="91" t="s">
        <v>44</v>
      </c>
      <c r="D424" s="91" t="s">
        <v>860</v>
      </c>
      <c r="E424" s="118"/>
      <c r="F424" s="111">
        <f t="shared" si="37"/>
        <v>68745.7</v>
      </c>
      <c r="G424" s="111">
        <f t="shared" si="37"/>
        <v>68712.800000000003</v>
      </c>
    </row>
    <row r="425" spans="1:7" ht="30" x14ac:dyDescent="0.25">
      <c r="A425" s="134" t="s">
        <v>861</v>
      </c>
      <c r="B425" s="119" t="s">
        <v>783</v>
      </c>
      <c r="C425" s="91" t="s">
        <v>44</v>
      </c>
      <c r="D425" s="91" t="s">
        <v>862</v>
      </c>
      <c r="E425" s="118"/>
      <c r="F425" s="111">
        <f t="shared" si="37"/>
        <v>68745.7</v>
      </c>
      <c r="G425" s="111">
        <f t="shared" si="37"/>
        <v>68712.800000000003</v>
      </c>
    </row>
    <row r="426" spans="1:7" ht="45" x14ac:dyDescent="0.25">
      <c r="A426" s="135" t="s">
        <v>530</v>
      </c>
      <c r="B426" s="119" t="s">
        <v>783</v>
      </c>
      <c r="C426" s="91" t="s">
        <v>44</v>
      </c>
      <c r="D426" s="91" t="s">
        <v>863</v>
      </c>
      <c r="E426" s="118"/>
      <c r="F426" s="111">
        <f>F427+F428+F429+F430</f>
        <v>68745.7</v>
      </c>
      <c r="G426" s="111">
        <f>G427+G428+G429+G430</f>
        <v>68712.800000000003</v>
      </c>
    </row>
    <row r="427" spans="1:7" ht="75" x14ac:dyDescent="0.25">
      <c r="A427" s="134" t="s">
        <v>510</v>
      </c>
      <c r="B427" s="119" t="s">
        <v>783</v>
      </c>
      <c r="C427" s="91" t="s">
        <v>44</v>
      </c>
      <c r="D427" s="91" t="s">
        <v>863</v>
      </c>
      <c r="E427" s="118">
        <v>100</v>
      </c>
      <c r="F427" s="111">
        <v>66344.800000000003</v>
      </c>
      <c r="G427" s="111">
        <v>66343.7</v>
      </c>
    </row>
    <row r="428" spans="1:7" ht="30" x14ac:dyDescent="0.25">
      <c r="A428" s="134" t="s">
        <v>513</v>
      </c>
      <c r="B428" s="119" t="s">
        <v>783</v>
      </c>
      <c r="C428" s="91" t="s">
        <v>44</v>
      </c>
      <c r="D428" s="91" t="s">
        <v>863</v>
      </c>
      <c r="E428" s="118">
        <v>200</v>
      </c>
      <c r="F428" s="111">
        <v>1673.4</v>
      </c>
      <c r="G428" s="111">
        <v>1641.6</v>
      </c>
    </row>
    <row r="429" spans="1:7" x14ac:dyDescent="0.25">
      <c r="A429" s="134" t="s">
        <v>514</v>
      </c>
      <c r="B429" s="119" t="s">
        <v>783</v>
      </c>
      <c r="C429" s="91" t="s">
        <v>44</v>
      </c>
      <c r="D429" s="91" t="s">
        <v>863</v>
      </c>
      <c r="E429" s="118">
        <v>300</v>
      </c>
      <c r="F429" s="111">
        <v>723.5</v>
      </c>
      <c r="G429" s="111">
        <v>723.5</v>
      </c>
    </row>
    <row r="430" spans="1:7" x14ac:dyDescent="0.25">
      <c r="A430" s="137" t="s">
        <v>532</v>
      </c>
      <c r="B430" s="119" t="s">
        <v>783</v>
      </c>
      <c r="C430" s="91" t="s">
        <v>44</v>
      </c>
      <c r="D430" s="91" t="s">
        <v>863</v>
      </c>
      <c r="E430" s="118">
        <v>800</v>
      </c>
      <c r="F430" s="111">
        <v>4</v>
      </c>
      <c r="G430" s="111">
        <v>4</v>
      </c>
    </row>
    <row r="431" spans="1:7" x14ac:dyDescent="0.25">
      <c r="A431" s="137" t="s">
        <v>460</v>
      </c>
      <c r="B431" s="119" t="s">
        <v>783</v>
      </c>
      <c r="C431" s="91" t="s">
        <v>459</v>
      </c>
      <c r="D431" s="91"/>
      <c r="E431" s="118"/>
      <c r="F431" s="111">
        <f t="shared" ref="F431:G436" si="38">F432</f>
        <v>5946.2</v>
      </c>
      <c r="G431" s="111">
        <f t="shared" si="38"/>
        <v>4293.3999999999996</v>
      </c>
    </row>
    <row r="432" spans="1:7" x14ac:dyDescent="0.25">
      <c r="A432" s="137" t="s">
        <v>462</v>
      </c>
      <c r="B432" s="119" t="s">
        <v>783</v>
      </c>
      <c r="C432" s="91" t="s">
        <v>461</v>
      </c>
      <c r="D432" s="91"/>
      <c r="E432" s="118"/>
      <c r="F432" s="111">
        <f t="shared" si="38"/>
        <v>5946.2</v>
      </c>
      <c r="G432" s="111">
        <f t="shared" si="38"/>
        <v>4293.3999999999996</v>
      </c>
    </row>
    <row r="433" spans="1:7" ht="45" x14ac:dyDescent="0.25">
      <c r="A433" s="136" t="s">
        <v>558</v>
      </c>
      <c r="B433" s="119" t="s">
        <v>783</v>
      </c>
      <c r="C433" s="91" t="s">
        <v>461</v>
      </c>
      <c r="D433" s="91" t="s">
        <v>559</v>
      </c>
      <c r="E433" s="118"/>
      <c r="F433" s="111">
        <f t="shared" si="38"/>
        <v>5946.2</v>
      </c>
      <c r="G433" s="111">
        <f t="shared" si="38"/>
        <v>4293.3999999999996</v>
      </c>
    </row>
    <row r="434" spans="1:7" ht="45" x14ac:dyDescent="0.25">
      <c r="A434" s="136" t="s">
        <v>560</v>
      </c>
      <c r="B434" s="119" t="s">
        <v>783</v>
      </c>
      <c r="C434" s="91" t="s">
        <v>461</v>
      </c>
      <c r="D434" s="91" t="s">
        <v>561</v>
      </c>
      <c r="E434" s="118"/>
      <c r="F434" s="111">
        <f t="shared" si="38"/>
        <v>5946.2</v>
      </c>
      <c r="G434" s="111">
        <f t="shared" si="38"/>
        <v>4293.3999999999996</v>
      </c>
    </row>
    <row r="435" spans="1:7" ht="45" x14ac:dyDescent="0.25">
      <c r="A435" s="136" t="s">
        <v>562</v>
      </c>
      <c r="B435" s="119" t="s">
        <v>783</v>
      </c>
      <c r="C435" s="91" t="s">
        <v>461</v>
      </c>
      <c r="D435" s="91" t="s">
        <v>563</v>
      </c>
      <c r="E435" s="118"/>
      <c r="F435" s="111">
        <f t="shared" si="38"/>
        <v>5946.2</v>
      </c>
      <c r="G435" s="111">
        <f t="shared" si="38"/>
        <v>4293.3999999999996</v>
      </c>
    </row>
    <row r="436" spans="1:7" ht="75" x14ac:dyDescent="0.25">
      <c r="A436" s="143" t="s">
        <v>864</v>
      </c>
      <c r="B436" s="119" t="s">
        <v>783</v>
      </c>
      <c r="C436" s="91" t="s">
        <v>461</v>
      </c>
      <c r="D436" s="91" t="s">
        <v>865</v>
      </c>
      <c r="E436" s="118"/>
      <c r="F436" s="111">
        <f t="shared" si="38"/>
        <v>5946.2</v>
      </c>
      <c r="G436" s="111">
        <f t="shared" si="38"/>
        <v>4293.3999999999996</v>
      </c>
    </row>
    <row r="437" spans="1:7" ht="30" customHeight="1" x14ac:dyDescent="0.25">
      <c r="A437" s="137" t="s">
        <v>532</v>
      </c>
      <c r="B437" s="123" t="s">
        <v>783</v>
      </c>
      <c r="C437" s="91" t="s">
        <v>461</v>
      </c>
      <c r="D437" s="91" t="s">
        <v>865</v>
      </c>
      <c r="E437" s="121">
        <v>800</v>
      </c>
      <c r="F437" s="111">
        <v>5946.2</v>
      </c>
      <c r="G437" s="111">
        <v>4293.3999999999996</v>
      </c>
    </row>
    <row r="438" spans="1:7" s="86" customFormat="1" ht="28.5" x14ac:dyDescent="0.25">
      <c r="A438" s="133" t="s">
        <v>866</v>
      </c>
      <c r="B438" s="156" t="s">
        <v>867</v>
      </c>
      <c r="C438" s="90" t="s">
        <v>524</v>
      </c>
      <c r="D438" s="90"/>
      <c r="E438" s="120"/>
      <c r="F438" s="110">
        <f>F439+F444++F475</f>
        <v>146660.19999999998</v>
      </c>
      <c r="G438" s="110">
        <f>G439+G444++G475</f>
        <v>145938.49999999997</v>
      </c>
    </row>
    <row r="439" spans="1:7" s="86" customFormat="1" x14ac:dyDescent="0.25">
      <c r="A439" s="134" t="s">
        <v>2</v>
      </c>
      <c r="B439" s="119" t="s">
        <v>867</v>
      </c>
      <c r="C439" s="91" t="s">
        <v>1</v>
      </c>
      <c r="D439" s="90"/>
      <c r="E439" s="118"/>
      <c r="F439" s="111">
        <f t="shared" ref="F439:G442" si="39">F440</f>
        <v>173</v>
      </c>
      <c r="G439" s="111">
        <f t="shared" si="39"/>
        <v>173</v>
      </c>
    </row>
    <row r="440" spans="1:7" s="86" customFormat="1" x14ac:dyDescent="0.25">
      <c r="A440" s="134" t="s">
        <v>18</v>
      </c>
      <c r="B440" s="119" t="s">
        <v>867</v>
      </c>
      <c r="C440" s="91" t="s">
        <v>17</v>
      </c>
      <c r="D440" s="91"/>
      <c r="E440" s="118"/>
      <c r="F440" s="111">
        <f t="shared" si="39"/>
        <v>173</v>
      </c>
      <c r="G440" s="111">
        <f t="shared" si="39"/>
        <v>173</v>
      </c>
    </row>
    <row r="441" spans="1:7" s="86" customFormat="1" x14ac:dyDescent="0.25">
      <c r="A441" s="134" t="s">
        <v>506</v>
      </c>
      <c r="B441" s="119" t="s">
        <v>867</v>
      </c>
      <c r="C441" s="91" t="s">
        <v>17</v>
      </c>
      <c r="D441" s="91" t="s">
        <v>507</v>
      </c>
      <c r="E441" s="118"/>
      <c r="F441" s="111">
        <f t="shared" si="39"/>
        <v>173</v>
      </c>
      <c r="G441" s="111">
        <f t="shared" si="39"/>
        <v>173</v>
      </c>
    </row>
    <row r="442" spans="1:7" s="86" customFormat="1" ht="45" x14ac:dyDescent="0.25">
      <c r="A442" s="134" t="s">
        <v>548</v>
      </c>
      <c r="B442" s="119" t="s">
        <v>867</v>
      </c>
      <c r="C442" s="91" t="s">
        <v>17</v>
      </c>
      <c r="D442" s="91" t="s">
        <v>549</v>
      </c>
      <c r="E442" s="118"/>
      <c r="F442" s="111">
        <f t="shared" si="39"/>
        <v>173</v>
      </c>
      <c r="G442" s="111">
        <f t="shared" si="39"/>
        <v>173</v>
      </c>
    </row>
    <row r="443" spans="1:7" s="86" customFormat="1" x14ac:dyDescent="0.25">
      <c r="A443" s="135" t="s">
        <v>532</v>
      </c>
      <c r="B443" s="119" t="s">
        <v>867</v>
      </c>
      <c r="C443" s="91" t="s">
        <v>17</v>
      </c>
      <c r="D443" s="91" t="s">
        <v>549</v>
      </c>
      <c r="E443" s="118">
        <v>800</v>
      </c>
      <c r="F443" s="111">
        <v>173</v>
      </c>
      <c r="G443" s="111">
        <v>173</v>
      </c>
    </row>
    <row r="444" spans="1:7" s="86" customFormat="1" ht="30" x14ac:dyDescent="0.25">
      <c r="A444" s="134" t="s">
        <v>868</v>
      </c>
      <c r="B444" s="119" t="s">
        <v>867</v>
      </c>
      <c r="C444" s="91" t="s">
        <v>23</v>
      </c>
      <c r="D444" s="91"/>
      <c r="E444" s="118"/>
      <c r="F444" s="111">
        <f>F445</f>
        <v>142117.79999999999</v>
      </c>
      <c r="G444" s="111">
        <f>G445</f>
        <v>141567.59999999998</v>
      </c>
    </row>
    <row r="445" spans="1:7" s="86" customFormat="1" ht="45" x14ac:dyDescent="0.25">
      <c r="A445" s="135" t="s">
        <v>435</v>
      </c>
      <c r="B445" s="119" t="s">
        <v>867</v>
      </c>
      <c r="C445" s="91" t="s">
        <v>433</v>
      </c>
      <c r="D445" s="91"/>
      <c r="E445" s="118"/>
      <c r="F445" s="111">
        <f>F446+F449</f>
        <v>142117.79999999999</v>
      </c>
      <c r="G445" s="111">
        <f>G446+G449</f>
        <v>141567.59999999998</v>
      </c>
    </row>
    <row r="446" spans="1:7" s="86" customFormat="1" x14ac:dyDescent="0.25">
      <c r="A446" s="135" t="s">
        <v>506</v>
      </c>
      <c r="B446" s="119" t="s">
        <v>867</v>
      </c>
      <c r="C446" s="91" t="s">
        <v>433</v>
      </c>
      <c r="D446" s="91" t="s">
        <v>507</v>
      </c>
      <c r="E446" s="118"/>
      <c r="F446" s="111">
        <f t="shared" ref="F446:G447" si="40">F447</f>
        <v>702.8</v>
      </c>
      <c r="G446" s="111">
        <f t="shared" si="40"/>
        <v>702.8</v>
      </c>
    </row>
    <row r="447" spans="1:7" s="86" customFormat="1" x14ac:dyDescent="0.25">
      <c r="A447" s="135" t="s">
        <v>780</v>
      </c>
      <c r="B447" s="119" t="s">
        <v>867</v>
      </c>
      <c r="C447" s="91" t="s">
        <v>433</v>
      </c>
      <c r="D447" s="91" t="s">
        <v>781</v>
      </c>
      <c r="E447" s="118"/>
      <c r="F447" s="111">
        <f t="shared" si="40"/>
        <v>702.8</v>
      </c>
      <c r="G447" s="111">
        <f t="shared" si="40"/>
        <v>702.8</v>
      </c>
    </row>
    <row r="448" spans="1:7" s="86" customFormat="1" ht="30" x14ac:dyDescent="0.25">
      <c r="A448" s="134" t="s">
        <v>513</v>
      </c>
      <c r="B448" s="119" t="s">
        <v>867</v>
      </c>
      <c r="C448" s="91" t="s">
        <v>433</v>
      </c>
      <c r="D448" s="91" t="s">
        <v>781</v>
      </c>
      <c r="E448" s="118">
        <v>200</v>
      </c>
      <c r="F448" s="111">
        <v>702.8</v>
      </c>
      <c r="G448" s="111">
        <v>702.8</v>
      </c>
    </row>
    <row r="449" spans="1:7" s="86" customFormat="1" ht="45" x14ac:dyDescent="0.25">
      <c r="A449" s="135" t="s">
        <v>558</v>
      </c>
      <c r="B449" s="119" t="s">
        <v>867</v>
      </c>
      <c r="C449" s="91" t="s">
        <v>433</v>
      </c>
      <c r="D449" s="91" t="s">
        <v>559</v>
      </c>
      <c r="E449" s="118"/>
      <c r="F449" s="111">
        <f>F450+F458+F464+F469</f>
        <v>141415</v>
      </c>
      <c r="G449" s="111">
        <f>G450+G458+G464+G469</f>
        <v>140864.79999999999</v>
      </c>
    </row>
    <row r="450" spans="1:7" s="86" customFormat="1" ht="30" x14ac:dyDescent="0.25">
      <c r="A450" s="135" t="s">
        <v>799</v>
      </c>
      <c r="B450" s="119" t="s">
        <v>867</v>
      </c>
      <c r="C450" s="91" t="s">
        <v>433</v>
      </c>
      <c r="D450" s="91" t="s">
        <v>800</v>
      </c>
      <c r="E450" s="118"/>
      <c r="F450" s="111">
        <f>F451</f>
        <v>55968.4</v>
      </c>
      <c r="G450" s="111">
        <f>G451</f>
        <v>55968.4</v>
      </c>
    </row>
    <row r="451" spans="1:7" s="86" customFormat="1" ht="45" x14ac:dyDescent="0.25">
      <c r="A451" s="135" t="s">
        <v>801</v>
      </c>
      <c r="B451" s="119" t="s">
        <v>867</v>
      </c>
      <c r="C451" s="91" t="s">
        <v>433</v>
      </c>
      <c r="D451" s="91" t="s">
        <v>802</v>
      </c>
      <c r="E451" s="118"/>
      <c r="F451" s="111">
        <f>F452+F454+F456</f>
        <v>55968.4</v>
      </c>
      <c r="G451" s="111">
        <f>G452+G454+G456</f>
        <v>55968.4</v>
      </c>
    </row>
    <row r="452" spans="1:7" s="86" customFormat="1" ht="45" x14ac:dyDescent="0.25">
      <c r="A452" s="131" t="s">
        <v>869</v>
      </c>
      <c r="B452" s="119" t="s">
        <v>867</v>
      </c>
      <c r="C452" s="91" t="s">
        <v>433</v>
      </c>
      <c r="D452" s="91" t="s">
        <v>870</v>
      </c>
      <c r="E452" s="118"/>
      <c r="F452" s="111">
        <f>F453</f>
        <v>168</v>
      </c>
      <c r="G452" s="111">
        <f>G453</f>
        <v>168</v>
      </c>
    </row>
    <row r="453" spans="1:7" s="86" customFormat="1" ht="30" x14ac:dyDescent="0.25">
      <c r="A453" s="134" t="s">
        <v>513</v>
      </c>
      <c r="B453" s="119" t="s">
        <v>867</v>
      </c>
      <c r="C453" s="91" t="s">
        <v>433</v>
      </c>
      <c r="D453" s="91" t="s">
        <v>870</v>
      </c>
      <c r="E453" s="118">
        <v>200</v>
      </c>
      <c r="F453" s="111">
        <v>168</v>
      </c>
      <c r="G453" s="111">
        <v>168</v>
      </c>
    </row>
    <row r="454" spans="1:7" s="86" customFormat="1" ht="75" x14ac:dyDescent="0.25">
      <c r="A454" s="135" t="s">
        <v>871</v>
      </c>
      <c r="B454" s="119" t="s">
        <v>867</v>
      </c>
      <c r="C454" s="91" t="s">
        <v>433</v>
      </c>
      <c r="D454" s="91" t="s">
        <v>872</v>
      </c>
      <c r="E454" s="118"/>
      <c r="F454" s="111">
        <f>F455</f>
        <v>51129.4</v>
      </c>
      <c r="G454" s="111">
        <f>G455</f>
        <v>51129.4</v>
      </c>
    </row>
    <row r="455" spans="1:7" s="86" customFormat="1" ht="30" x14ac:dyDescent="0.25">
      <c r="A455" s="134" t="s">
        <v>513</v>
      </c>
      <c r="B455" s="119" t="s">
        <v>867</v>
      </c>
      <c r="C455" s="91" t="s">
        <v>433</v>
      </c>
      <c r="D455" s="91" t="s">
        <v>872</v>
      </c>
      <c r="E455" s="118">
        <v>200</v>
      </c>
      <c r="F455" s="111">
        <v>51129.4</v>
      </c>
      <c r="G455" s="111">
        <v>51129.4</v>
      </c>
    </row>
    <row r="456" spans="1:7" s="86" customFormat="1" ht="30" x14ac:dyDescent="0.25">
      <c r="A456" s="134" t="s">
        <v>873</v>
      </c>
      <c r="B456" s="119" t="s">
        <v>867</v>
      </c>
      <c r="C456" s="91" t="s">
        <v>433</v>
      </c>
      <c r="D456" s="91" t="s">
        <v>874</v>
      </c>
      <c r="E456" s="118"/>
      <c r="F456" s="111">
        <f>F457</f>
        <v>4671</v>
      </c>
      <c r="G456" s="111">
        <f>G457</f>
        <v>4671</v>
      </c>
    </row>
    <row r="457" spans="1:7" s="86" customFormat="1" ht="30" x14ac:dyDescent="0.25">
      <c r="A457" s="134" t="s">
        <v>513</v>
      </c>
      <c r="B457" s="119" t="s">
        <v>867</v>
      </c>
      <c r="C457" s="91" t="s">
        <v>433</v>
      </c>
      <c r="D457" s="91" t="s">
        <v>874</v>
      </c>
      <c r="E457" s="118">
        <v>200</v>
      </c>
      <c r="F457" s="111">
        <v>4671</v>
      </c>
      <c r="G457" s="111">
        <v>4671</v>
      </c>
    </row>
    <row r="458" spans="1:7" s="86" customFormat="1" ht="45" x14ac:dyDescent="0.25">
      <c r="A458" s="134" t="s">
        <v>875</v>
      </c>
      <c r="B458" s="119" t="s">
        <v>867</v>
      </c>
      <c r="C458" s="91" t="s">
        <v>433</v>
      </c>
      <c r="D458" s="91" t="s">
        <v>876</v>
      </c>
      <c r="E458" s="118"/>
      <c r="F458" s="111">
        <f>F459</f>
        <v>3069.3</v>
      </c>
      <c r="G458" s="111">
        <f>G459</f>
        <v>3069.3</v>
      </c>
    </row>
    <row r="459" spans="1:7" s="86" customFormat="1" ht="45" x14ac:dyDescent="0.25">
      <c r="A459" s="134" t="s">
        <v>877</v>
      </c>
      <c r="B459" s="119" t="s">
        <v>867</v>
      </c>
      <c r="C459" s="91" t="s">
        <v>433</v>
      </c>
      <c r="D459" s="91" t="s">
        <v>878</v>
      </c>
      <c r="E459" s="118"/>
      <c r="F459" s="111">
        <f>F460+F462</f>
        <v>3069.3</v>
      </c>
      <c r="G459" s="111">
        <f>G460+G462</f>
        <v>3069.3</v>
      </c>
    </row>
    <row r="460" spans="1:7" s="86" customFormat="1" ht="45" x14ac:dyDescent="0.25">
      <c r="A460" s="134" t="s">
        <v>879</v>
      </c>
      <c r="B460" s="123" t="s">
        <v>867</v>
      </c>
      <c r="C460" s="91" t="s">
        <v>433</v>
      </c>
      <c r="D460" s="93" t="s">
        <v>880</v>
      </c>
      <c r="E460" s="123"/>
      <c r="F460" s="111">
        <f>F461</f>
        <v>21</v>
      </c>
      <c r="G460" s="111">
        <f>G461</f>
        <v>21</v>
      </c>
    </row>
    <row r="461" spans="1:7" s="86" customFormat="1" ht="30" x14ac:dyDescent="0.25">
      <c r="A461" s="134" t="s">
        <v>513</v>
      </c>
      <c r="B461" s="123" t="s">
        <v>867</v>
      </c>
      <c r="C461" s="91" t="s">
        <v>433</v>
      </c>
      <c r="D461" s="93" t="s">
        <v>880</v>
      </c>
      <c r="E461" s="123" t="s">
        <v>881</v>
      </c>
      <c r="F461" s="111">
        <v>21</v>
      </c>
      <c r="G461" s="111">
        <v>21</v>
      </c>
    </row>
    <row r="462" spans="1:7" s="86" customFormat="1" ht="30" x14ac:dyDescent="0.25">
      <c r="A462" s="137" t="s">
        <v>882</v>
      </c>
      <c r="B462" s="119" t="s">
        <v>867</v>
      </c>
      <c r="C462" s="91" t="s">
        <v>433</v>
      </c>
      <c r="D462" s="93" t="s">
        <v>883</v>
      </c>
      <c r="E462" s="118"/>
      <c r="F462" s="111">
        <f>F463</f>
        <v>3048.3</v>
      </c>
      <c r="G462" s="111">
        <f>G463</f>
        <v>3048.3</v>
      </c>
    </row>
    <row r="463" spans="1:7" s="86" customFormat="1" ht="75" x14ac:dyDescent="0.25">
      <c r="A463" s="134" t="s">
        <v>510</v>
      </c>
      <c r="B463" s="119" t="s">
        <v>867</v>
      </c>
      <c r="C463" s="91" t="s">
        <v>433</v>
      </c>
      <c r="D463" s="93" t="s">
        <v>883</v>
      </c>
      <c r="E463" s="118">
        <v>100</v>
      </c>
      <c r="F463" s="111">
        <v>3048.3</v>
      </c>
      <c r="G463" s="111">
        <v>3048.3</v>
      </c>
    </row>
    <row r="464" spans="1:7" s="86" customFormat="1" ht="45" x14ac:dyDescent="0.25">
      <c r="A464" s="135" t="s">
        <v>884</v>
      </c>
      <c r="B464" s="119" t="s">
        <v>867</v>
      </c>
      <c r="C464" s="91" t="s">
        <v>433</v>
      </c>
      <c r="D464" s="91" t="s">
        <v>885</v>
      </c>
      <c r="E464" s="118"/>
      <c r="F464" s="111">
        <f t="shared" ref="F464:G465" si="41">F465</f>
        <v>3388.9</v>
      </c>
      <c r="G464" s="111">
        <f t="shared" si="41"/>
        <v>3341.5</v>
      </c>
    </row>
    <row r="465" spans="1:7" s="86" customFormat="1" ht="30" x14ac:dyDescent="0.25">
      <c r="A465" s="135" t="s">
        <v>886</v>
      </c>
      <c r="B465" s="119" t="s">
        <v>867</v>
      </c>
      <c r="C465" s="91" t="s">
        <v>433</v>
      </c>
      <c r="D465" s="91" t="s">
        <v>887</v>
      </c>
      <c r="E465" s="118"/>
      <c r="F465" s="111">
        <f t="shared" si="41"/>
        <v>3388.9</v>
      </c>
      <c r="G465" s="111">
        <f t="shared" si="41"/>
        <v>3341.5</v>
      </c>
    </row>
    <row r="466" spans="1:7" s="86" customFormat="1" x14ac:dyDescent="0.25">
      <c r="A466" s="135" t="s">
        <v>888</v>
      </c>
      <c r="B466" s="119" t="s">
        <v>867</v>
      </c>
      <c r="C466" s="91" t="s">
        <v>433</v>
      </c>
      <c r="D466" s="91" t="s">
        <v>889</v>
      </c>
      <c r="E466" s="118"/>
      <c r="F466" s="111">
        <f>F467+F468</f>
        <v>3388.9</v>
      </c>
      <c r="G466" s="111">
        <f>G467+G468</f>
        <v>3341.5</v>
      </c>
    </row>
    <row r="467" spans="1:7" s="86" customFormat="1" ht="75" x14ac:dyDescent="0.25">
      <c r="A467" s="134" t="s">
        <v>510</v>
      </c>
      <c r="B467" s="119" t="s">
        <v>867</v>
      </c>
      <c r="C467" s="91" t="s">
        <v>433</v>
      </c>
      <c r="D467" s="91" t="s">
        <v>889</v>
      </c>
      <c r="E467" s="118">
        <v>100</v>
      </c>
      <c r="F467" s="111">
        <v>1594.2</v>
      </c>
      <c r="G467" s="111">
        <v>1594.1</v>
      </c>
    </row>
    <row r="468" spans="1:7" s="86" customFormat="1" ht="30" x14ac:dyDescent="0.25">
      <c r="A468" s="134" t="s">
        <v>513</v>
      </c>
      <c r="B468" s="119" t="s">
        <v>867</v>
      </c>
      <c r="C468" s="91" t="s">
        <v>433</v>
      </c>
      <c r="D468" s="91" t="s">
        <v>889</v>
      </c>
      <c r="E468" s="118">
        <v>200</v>
      </c>
      <c r="F468" s="111">
        <v>1794.7</v>
      </c>
      <c r="G468" s="111">
        <v>1747.4</v>
      </c>
    </row>
    <row r="469" spans="1:7" s="86" customFormat="1" ht="60" x14ac:dyDescent="0.25">
      <c r="A469" s="134" t="s">
        <v>890</v>
      </c>
      <c r="B469" s="119" t="s">
        <v>867</v>
      </c>
      <c r="C469" s="91" t="s">
        <v>433</v>
      </c>
      <c r="D469" s="91" t="s">
        <v>891</v>
      </c>
      <c r="E469" s="118"/>
      <c r="F469" s="111">
        <f t="shared" ref="F469:G470" si="42">F470</f>
        <v>78988.399999999994</v>
      </c>
      <c r="G469" s="111">
        <f t="shared" si="42"/>
        <v>78485.599999999991</v>
      </c>
    </row>
    <row r="470" spans="1:7" s="86" customFormat="1" ht="45" x14ac:dyDescent="0.25">
      <c r="A470" s="134" t="s">
        <v>892</v>
      </c>
      <c r="B470" s="119" t="s">
        <v>867</v>
      </c>
      <c r="C470" s="91" t="s">
        <v>433</v>
      </c>
      <c r="D470" s="91" t="s">
        <v>893</v>
      </c>
      <c r="E470" s="118"/>
      <c r="F470" s="111">
        <f t="shared" si="42"/>
        <v>78988.399999999994</v>
      </c>
      <c r="G470" s="111">
        <f t="shared" si="42"/>
        <v>78485.599999999991</v>
      </c>
    </row>
    <row r="471" spans="1:7" s="86" customFormat="1" ht="45" x14ac:dyDescent="0.25">
      <c r="A471" s="135" t="s">
        <v>546</v>
      </c>
      <c r="B471" s="119" t="s">
        <v>867</v>
      </c>
      <c r="C471" s="91" t="s">
        <v>433</v>
      </c>
      <c r="D471" s="100" t="s">
        <v>894</v>
      </c>
      <c r="E471" s="118"/>
      <c r="F471" s="111">
        <f>F472+F473+F474</f>
        <v>78988.399999999994</v>
      </c>
      <c r="G471" s="111">
        <f>G472+G473+G474</f>
        <v>78485.599999999991</v>
      </c>
    </row>
    <row r="472" spans="1:7" s="86" customFormat="1" ht="75" x14ac:dyDescent="0.25">
      <c r="A472" s="134" t="s">
        <v>510</v>
      </c>
      <c r="B472" s="119" t="s">
        <v>867</v>
      </c>
      <c r="C472" s="91" t="s">
        <v>433</v>
      </c>
      <c r="D472" s="100" t="s">
        <v>894</v>
      </c>
      <c r="E472" s="118">
        <v>100</v>
      </c>
      <c r="F472" s="111">
        <v>66136.3</v>
      </c>
      <c r="G472" s="111">
        <v>65916.899999999994</v>
      </c>
    </row>
    <row r="473" spans="1:7" s="86" customFormat="1" ht="30" x14ac:dyDescent="0.25">
      <c r="A473" s="134" t="s">
        <v>513</v>
      </c>
      <c r="B473" s="119" t="s">
        <v>867</v>
      </c>
      <c r="C473" s="91" t="s">
        <v>433</v>
      </c>
      <c r="D473" s="100" t="s">
        <v>894</v>
      </c>
      <c r="E473" s="118">
        <v>200</v>
      </c>
      <c r="F473" s="111">
        <v>11950.7</v>
      </c>
      <c r="G473" s="111">
        <v>11667.7</v>
      </c>
    </row>
    <row r="474" spans="1:7" s="86" customFormat="1" x14ac:dyDescent="0.25">
      <c r="A474" s="135" t="s">
        <v>532</v>
      </c>
      <c r="B474" s="119" t="s">
        <v>867</v>
      </c>
      <c r="C474" s="91" t="s">
        <v>433</v>
      </c>
      <c r="D474" s="100" t="s">
        <v>894</v>
      </c>
      <c r="E474" s="118">
        <v>800</v>
      </c>
      <c r="F474" s="111">
        <v>901.4</v>
      </c>
      <c r="G474" s="111">
        <v>901</v>
      </c>
    </row>
    <row r="475" spans="1:7" s="86" customFormat="1" x14ac:dyDescent="0.25">
      <c r="A475" s="136" t="s">
        <v>26</v>
      </c>
      <c r="B475" s="123" t="s">
        <v>867</v>
      </c>
      <c r="C475" s="93" t="s">
        <v>25</v>
      </c>
      <c r="D475" s="103"/>
      <c r="E475" s="121"/>
      <c r="F475" s="122">
        <f t="shared" ref="F475:G480" si="43">F476</f>
        <v>4369.3999999999996</v>
      </c>
      <c r="G475" s="111">
        <f t="shared" si="43"/>
        <v>4197.8999999999996</v>
      </c>
    </row>
    <row r="476" spans="1:7" s="86" customFormat="1" x14ac:dyDescent="0.25">
      <c r="A476" s="136" t="s">
        <v>165</v>
      </c>
      <c r="B476" s="123" t="s">
        <v>867</v>
      </c>
      <c r="C476" s="93" t="s">
        <v>33</v>
      </c>
      <c r="D476" s="103"/>
      <c r="E476" s="118"/>
      <c r="F476" s="122">
        <f t="shared" si="43"/>
        <v>4369.3999999999996</v>
      </c>
      <c r="G476" s="111">
        <f t="shared" si="43"/>
        <v>4197.8999999999996</v>
      </c>
    </row>
    <row r="477" spans="1:7" s="86" customFormat="1" ht="30" x14ac:dyDescent="0.25">
      <c r="A477" s="136" t="s">
        <v>575</v>
      </c>
      <c r="B477" s="123" t="s">
        <v>867</v>
      </c>
      <c r="C477" s="93" t="s">
        <v>33</v>
      </c>
      <c r="D477" s="93" t="s">
        <v>576</v>
      </c>
      <c r="E477" s="118"/>
      <c r="F477" s="122">
        <f t="shared" si="43"/>
        <v>4369.3999999999996</v>
      </c>
      <c r="G477" s="111">
        <f t="shared" si="43"/>
        <v>4197.8999999999996</v>
      </c>
    </row>
    <row r="478" spans="1:7" s="86" customFormat="1" ht="45" x14ac:dyDescent="0.25">
      <c r="A478" s="136" t="s">
        <v>593</v>
      </c>
      <c r="B478" s="123" t="s">
        <v>867</v>
      </c>
      <c r="C478" s="93" t="s">
        <v>33</v>
      </c>
      <c r="D478" s="93" t="s">
        <v>594</v>
      </c>
      <c r="E478" s="118"/>
      <c r="F478" s="122">
        <f t="shared" si="43"/>
        <v>4369.3999999999996</v>
      </c>
      <c r="G478" s="111">
        <f t="shared" si="43"/>
        <v>4197.8999999999996</v>
      </c>
    </row>
    <row r="479" spans="1:7" s="86" customFormat="1" ht="30" x14ac:dyDescent="0.25">
      <c r="A479" s="137" t="s">
        <v>601</v>
      </c>
      <c r="B479" s="123" t="s">
        <v>867</v>
      </c>
      <c r="C479" s="93" t="s">
        <v>33</v>
      </c>
      <c r="D479" s="93" t="s">
        <v>602</v>
      </c>
      <c r="E479" s="121"/>
      <c r="F479" s="122">
        <f t="shared" si="43"/>
        <v>4369.3999999999996</v>
      </c>
      <c r="G479" s="111">
        <f t="shared" si="43"/>
        <v>4197.8999999999996</v>
      </c>
    </row>
    <row r="480" spans="1:7" s="86" customFormat="1" ht="45" x14ac:dyDescent="0.25">
      <c r="A480" s="137" t="s">
        <v>603</v>
      </c>
      <c r="B480" s="123" t="s">
        <v>867</v>
      </c>
      <c r="C480" s="93" t="s">
        <v>33</v>
      </c>
      <c r="D480" s="93" t="s">
        <v>604</v>
      </c>
      <c r="E480" s="121"/>
      <c r="F480" s="122">
        <f t="shared" si="43"/>
        <v>4369.3999999999996</v>
      </c>
      <c r="G480" s="111">
        <f t="shared" si="43"/>
        <v>4197.8999999999996</v>
      </c>
    </row>
    <row r="481" spans="1:7" s="86" customFormat="1" ht="54" customHeight="1" x14ac:dyDescent="0.25">
      <c r="A481" s="134" t="s">
        <v>513</v>
      </c>
      <c r="B481" s="123" t="s">
        <v>867</v>
      </c>
      <c r="C481" s="93" t="s">
        <v>33</v>
      </c>
      <c r="D481" s="93" t="s">
        <v>604</v>
      </c>
      <c r="E481" s="121">
        <v>200</v>
      </c>
      <c r="F481" s="111">
        <v>4369.3999999999996</v>
      </c>
      <c r="G481" s="111">
        <v>4197.8999999999996</v>
      </c>
    </row>
    <row r="482" spans="1:7" ht="28.5" x14ac:dyDescent="0.25">
      <c r="A482" s="133" t="s">
        <v>895</v>
      </c>
      <c r="B482" s="156" t="s">
        <v>896</v>
      </c>
      <c r="C482" s="91" t="s">
        <v>524</v>
      </c>
      <c r="D482" s="90"/>
      <c r="E482" s="118"/>
      <c r="F482" s="192">
        <f>F483+F488+F648</f>
        <v>5095253.8000000007</v>
      </c>
      <c r="G482" s="192">
        <f>G483+G488+G648</f>
        <v>5036573.0999999987</v>
      </c>
    </row>
    <row r="483" spans="1:7" x14ac:dyDescent="0.25">
      <c r="A483" s="134" t="s">
        <v>2</v>
      </c>
      <c r="B483" s="119" t="s">
        <v>896</v>
      </c>
      <c r="C483" s="91" t="s">
        <v>1</v>
      </c>
      <c r="D483" s="90"/>
      <c r="E483" s="118"/>
      <c r="F483" s="122">
        <f t="shared" ref="F483:G486" si="44">F484</f>
        <v>4014.4</v>
      </c>
      <c r="G483" s="122">
        <f t="shared" si="44"/>
        <v>4000.3</v>
      </c>
    </row>
    <row r="484" spans="1:7" x14ac:dyDescent="0.25">
      <c r="A484" s="134" t="s">
        <v>18</v>
      </c>
      <c r="B484" s="119" t="s">
        <v>896</v>
      </c>
      <c r="C484" s="91" t="s">
        <v>17</v>
      </c>
      <c r="D484" s="91"/>
      <c r="E484" s="118"/>
      <c r="F484" s="122">
        <f t="shared" si="44"/>
        <v>4014.4</v>
      </c>
      <c r="G484" s="122">
        <f t="shared" si="44"/>
        <v>4000.3</v>
      </c>
    </row>
    <row r="485" spans="1:7" x14ac:dyDescent="0.25">
      <c r="A485" s="134" t="s">
        <v>506</v>
      </c>
      <c r="B485" s="119" t="s">
        <v>896</v>
      </c>
      <c r="C485" s="91" t="s">
        <v>17</v>
      </c>
      <c r="D485" s="91" t="s">
        <v>507</v>
      </c>
      <c r="E485" s="118"/>
      <c r="F485" s="122">
        <f t="shared" si="44"/>
        <v>4014.4</v>
      </c>
      <c r="G485" s="122">
        <f t="shared" si="44"/>
        <v>4000.3</v>
      </c>
    </row>
    <row r="486" spans="1:7" ht="45" x14ac:dyDescent="0.25">
      <c r="A486" s="134" t="s">
        <v>548</v>
      </c>
      <c r="B486" s="119" t="s">
        <v>896</v>
      </c>
      <c r="C486" s="91" t="s">
        <v>17</v>
      </c>
      <c r="D486" s="91" t="s">
        <v>549</v>
      </c>
      <c r="E486" s="118"/>
      <c r="F486" s="122">
        <f t="shared" si="44"/>
        <v>4014.4</v>
      </c>
      <c r="G486" s="122">
        <f t="shared" si="44"/>
        <v>4000.3</v>
      </c>
    </row>
    <row r="487" spans="1:7" ht="30" x14ac:dyDescent="0.25">
      <c r="A487" s="134" t="s">
        <v>630</v>
      </c>
      <c r="B487" s="119" t="s">
        <v>896</v>
      </c>
      <c r="C487" s="91" t="s">
        <v>17</v>
      </c>
      <c r="D487" s="91" t="s">
        <v>549</v>
      </c>
      <c r="E487" s="118">
        <v>600</v>
      </c>
      <c r="F487" s="111">
        <v>4014.4</v>
      </c>
      <c r="G487" s="111">
        <v>4000.3</v>
      </c>
    </row>
    <row r="488" spans="1:7" x14ac:dyDescent="0.25">
      <c r="A488" s="134" t="s">
        <v>47</v>
      </c>
      <c r="B488" s="119" t="s">
        <v>896</v>
      </c>
      <c r="C488" s="91" t="s">
        <v>46</v>
      </c>
      <c r="D488" s="91"/>
      <c r="E488" s="118"/>
      <c r="F488" s="122">
        <f>F489+F518+F575+F595+F604</f>
        <v>4931469</v>
      </c>
      <c r="G488" s="122">
        <f>G489+G518+G575+G595+G604</f>
        <v>4873063.6999999993</v>
      </c>
    </row>
    <row r="489" spans="1:7" x14ac:dyDescent="0.25">
      <c r="A489" s="134" t="s">
        <v>699</v>
      </c>
      <c r="B489" s="119" t="s">
        <v>896</v>
      </c>
      <c r="C489" s="91" t="s">
        <v>48</v>
      </c>
      <c r="D489" s="91"/>
      <c r="E489" s="118"/>
      <c r="F489" s="122">
        <f>F490+F493</f>
        <v>1522602.5</v>
      </c>
      <c r="G489" s="122">
        <f>G490+G493</f>
        <v>1521271.4</v>
      </c>
    </row>
    <row r="490" spans="1:7" x14ac:dyDescent="0.25">
      <c r="A490" s="140" t="s">
        <v>506</v>
      </c>
      <c r="B490" s="119" t="s">
        <v>896</v>
      </c>
      <c r="C490" s="91" t="s">
        <v>48</v>
      </c>
      <c r="D490" s="93" t="s">
        <v>507</v>
      </c>
      <c r="E490" s="118"/>
      <c r="F490" s="122">
        <f t="shared" ref="F490:G491" si="45">F491</f>
        <v>1770.2</v>
      </c>
      <c r="G490" s="122">
        <f t="shared" si="45"/>
        <v>1770.2</v>
      </c>
    </row>
    <row r="491" spans="1:7" x14ac:dyDescent="0.25">
      <c r="A491" s="140" t="s">
        <v>780</v>
      </c>
      <c r="B491" s="119" t="s">
        <v>896</v>
      </c>
      <c r="C491" s="91" t="s">
        <v>48</v>
      </c>
      <c r="D491" s="91" t="s">
        <v>781</v>
      </c>
      <c r="E491" s="118"/>
      <c r="F491" s="122">
        <f t="shared" si="45"/>
        <v>1770.2</v>
      </c>
      <c r="G491" s="122">
        <f t="shared" si="45"/>
        <v>1770.2</v>
      </c>
    </row>
    <row r="492" spans="1:7" ht="30" x14ac:dyDescent="0.25">
      <c r="A492" s="140" t="s">
        <v>630</v>
      </c>
      <c r="B492" s="119" t="s">
        <v>896</v>
      </c>
      <c r="C492" s="91" t="s">
        <v>48</v>
      </c>
      <c r="D492" s="91" t="s">
        <v>781</v>
      </c>
      <c r="E492" s="118">
        <v>600</v>
      </c>
      <c r="F492" s="111">
        <v>1770.2</v>
      </c>
      <c r="G492" s="111">
        <v>1770.2</v>
      </c>
    </row>
    <row r="493" spans="1:7" ht="30" x14ac:dyDescent="0.25">
      <c r="A493" s="134" t="s">
        <v>700</v>
      </c>
      <c r="B493" s="119" t="s">
        <v>896</v>
      </c>
      <c r="C493" s="91" t="s">
        <v>48</v>
      </c>
      <c r="D493" s="91" t="s">
        <v>701</v>
      </c>
      <c r="E493" s="118"/>
      <c r="F493" s="122">
        <f>F494+F512</f>
        <v>1520832.3</v>
      </c>
      <c r="G493" s="122">
        <f>G494+G512</f>
        <v>1519501.2</v>
      </c>
    </row>
    <row r="494" spans="1:7" ht="30" x14ac:dyDescent="0.25">
      <c r="A494" s="135" t="s">
        <v>702</v>
      </c>
      <c r="B494" s="119" t="s">
        <v>896</v>
      </c>
      <c r="C494" s="91" t="s">
        <v>48</v>
      </c>
      <c r="D494" s="91" t="s">
        <v>703</v>
      </c>
      <c r="E494" s="118"/>
      <c r="F494" s="122">
        <f>F495+F505</f>
        <v>1519917.5</v>
      </c>
      <c r="G494" s="122">
        <f>G495+G505</f>
        <v>1518735</v>
      </c>
    </row>
    <row r="495" spans="1:7" ht="45" x14ac:dyDescent="0.25">
      <c r="A495" s="135" t="s">
        <v>897</v>
      </c>
      <c r="B495" s="119" t="s">
        <v>896</v>
      </c>
      <c r="C495" s="91" t="s">
        <v>48</v>
      </c>
      <c r="D495" s="91" t="s">
        <v>898</v>
      </c>
      <c r="E495" s="118"/>
      <c r="F495" s="122">
        <f>F496+F498+F501+F503</f>
        <v>1513649.4</v>
      </c>
      <c r="G495" s="122">
        <f>G496+G498+G501+G503</f>
        <v>1512466.9</v>
      </c>
    </row>
    <row r="496" spans="1:7" ht="45" x14ac:dyDescent="0.25">
      <c r="A496" s="135" t="s">
        <v>546</v>
      </c>
      <c r="B496" s="119" t="s">
        <v>896</v>
      </c>
      <c r="C496" s="91" t="s">
        <v>48</v>
      </c>
      <c r="D496" s="91" t="s">
        <v>899</v>
      </c>
      <c r="E496" s="118"/>
      <c r="F496" s="122">
        <f>F497</f>
        <v>693488.4</v>
      </c>
      <c r="G496" s="122">
        <f>G497</f>
        <v>692786</v>
      </c>
    </row>
    <row r="497" spans="1:7" ht="30" x14ac:dyDescent="0.25">
      <c r="A497" s="134" t="s">
        <v>630</v>
      </c>
      <c r="B497" s="119" t="s">
        <v>896</v>
      </c>
      <c r="C497" s="91" t="s">
        <v>48</v>
      </c>
      <c r="D497" s="91" t="s">
        <v>899</v>
      </c>
      <c r="E497" s="118">
        <v>600</v>
      </c>
      <c r="F497" s="111">
        <v>693488.4</v>
      </c>
      <c r="G497" s="111">
        <v>692786</v>
      </c>
    </row>
    <row r="498" spans="1:7" ht="114" customHeight="1" x14ac:dyDescent="0.25">
      <c r="A498" s="134" t="s">
        <v>900</v>
      </c>
      <c r="B498" s="119" t="s">
        <v>896</v>
      </c>
      <c r="C498" s="91" t="s">
        <v>48</v>
      </c>
      <c r="D498" s="91" t="s">
        <v>901</v>
      </c>
      <c r="E498" s="118"/>
      <c r="F498" s="122">
        <f>F499+F500</f>
        <v>19200</v>
      </c>
      <c r="G498" s="122">
        <f>G499+G500</f>
        <v>18720</v>
      </c>
    </row>
    <row r="499" spans="1:7" ht="30" x14ac:dyDescent="0.25">
      <c r="A499" s="134" t="s">
        <v>630</v>
      </c>
      <c r="B499" s="119" t="s">
        <v>896</v>
      </c>
      <c r="C499" s="91" t="s">
        <v>48</v>
      </c>
      <c r="D499" s="91" t="s">
        <v>901</v>
      </c>
      <c r="E499" s="118">
        <v>600</v>
      </c>
      <c r="F499" s="111">
        <v>7540</v>
      </c>
      <c r="G499" s="111">
        <v>7190</v>
      </c>
    </row>
    <row r="500" spans="1:7" x14ac:dyDescent="0.25">
      <c r="A500" s="140" t="s">
        <v>532</v>
      </c>
      <c r="B500" s="119" t="s">
        <v>896</v>
      </c>
      <c r="C500" s="91" t="s">
        <v>48</v>
      </c>
      <c r="D500" s="91" t="s">
        <v>901</v>
      </c>
      <c r="E500" s="118">
        <v>800</v>
      </c>
      <c r="F500" s="111">
        <v>11660</v>
      </c>
      <c r="G500" s="111">
        <v>11530</v>
      </c>
    </row>
    <row r="501" spans="1:7" ht="45" x14ac:dyDescent="0.25">
      <c r="A501" s="140" t="s">
        <v>902</v>
      </c>
      <c r="B501" s="119" t="s">
        <v>896</v>
      </c>
      <c r="C501" s="91" t="s">
        <v>48</v>
      </c>
      <c r="D501" s="91" t="s">
        <v>903</v>
      </c>
      <c r="E501" s="118"/>
      <c r="F501" s="122">
        <f>F502</f>
        <v>2470.5</v>
      </c>
      <c r="G501" s="122">
        <f>G502</f>
        <v>2470.5</v>
      </c>
    </row>
    <row r="502" spans="1:7" ht="30" x14ac:dyDescent="0.25">
      <c r="A502" s="140" t="s">
        <v>630</v>
      </c>
      <c r="B502" s="119" t="s">
        <v>896</v>
      </c>
      <c r="C502" s="91" t="s">
        <v>48</v>
      </c>
      <c r="D502" s="91" t="s">
        <v>903</v>
      </c>
      <c r="E502" s="118">
        <v>600</v>
      </c>
      <c r="F502" s="111">
        <v>2470.5</v>
      </c>
      <c r="G502" s="111">
        <v>2470.5</v>
      </c>
    </row>
    <row r="503" spans="1:7" ht="150" x14ac:dyDescent="0.25">
      <c r="A503" s="134" t="s">
        <v>904</v>
      </c>
      <c r="B503" s="119" t="s">
        <v>896</v>
      </c>
      <c r="C503" s="91" t="s">
        <v>48</v>
      </c>
      <c r="D503" s="91" t="s">
        <v>905</v>
      </c>
      <c r="E503" s="118"/>
      <c r="F503" s="122">
        <f>F504</f>
        <v>798490.5</v>
      </c>
      <c r="G503" s="122">
        <f>G504</f>
        <v>798490.4</v>
      </c>
    </row>
    <row r="504" spans="1:7" ht="30" x14ac:dyDescent="0.25">
      <c r="A504" s="134" t="s">
        <v>630</v>
      </c>
      <c r="B504" s="119" t="s">
        <v>896</v>
      </c>
      <c r="C504" s="91" t="s">
        <v>48</v>
      </c>
      <c r="D504" s="91" t="s">
        <v>905</v>
      </c>
      <c r="E504" s="119" t="s">
        <v>906</v>
      </c>
      <c r="F504" s="111">
        <v>798490.5</v>
      </c>
      <c r="G504" s="111">
        <v>798490.4</v>
      </c>
    </row>
    <row r="505" spans="1:7" ht="30" x14ac:dyDescent="0.25">
      <c r="A505" s="140" t="s">
        <v>704</v>
      </c>
      <c r="B505" s="119" t="s">
        <v>896</v>
      </c>
      <c r="C505" s="91" t="s">
        <v>48</v>
      </c>
      <c r="D505" s="91" t="s">
        <v>705</v>
      </c>
      <c r="E505" s="119"/>
      <c r="F505" s="122">
        <f>F506+F508+F510</f>
        <v>6268.1</v>
      </c>
      <c r="G505" s="122">
        <f>G506+G508+G510</f>
        <v>6268.1</v>
      </c>
    </row>
    <row r="506" spans="1:7" ht="30" x14ac:dyDescent="0.25">
      <c r="A506" s="137" t="s">
        <v>907</v>
      </c>
      <c r="B506" s="119" t="s">
        <v>896</v>
      </c>
      <c r="C506" s="91" t="s">
        <v>48</v>
      </c>
      <c r="D506" s="91" t="s">
        <v>908</v>
      </c>
      <c r="E506" s="119"/>
      <c r="F506" s="122">
        <f>F507</f>
        <v>1424.2</v>
      </c>
      <c r="G506" s="122">
        <f>G507</f>
        <v>1424.2</v>
      </c>
    </row>
    <row r="507" spans="1:7" ht="30" x14ac:dyDescent="0.25">
      <c r="A507" s="140" t="s">
        <v>630</v>
      </c>
      <c r="B507" s="119" t="s">
        <v>896</v>
      </c>
      <c r="C507" s="91" t="s">
        <v>48</v>
      </c>
      <c r="D507" s="91" t="s">
        <v>908</v>
      </c>
      <c r="E507" s="119" t="s">
        <v>906</v>
      </c>
      <c r="F507" s="111">
        <v>1424.2</v>
      </c>
      <c r="G507" s="111">
        <v>1424.2</v>
      </c>
    </row>
    <row r="508" spans="1:7" ht="45" x14ac:dyDescent="0.25">
      <c r="A508" s="140" t="s">
        <v>909</v>
      </c>
      <c r="B508" s="119" t="s">
        <v>896</v>
      </c>
      <c r="C508" s="91" t="s">
        <v>48</v>
      </c>
      <c r="D508" s="91" t="s">
        <v>910</v>
      </c>
      <c r="E508" s="119"/>
      <c r="F508" s="122">
        <f>F509</f>
        <v>1943</v>
      </c>
      <c r="G508" s="122">
        <f>G509</f>
        <v>1943</v>
      </c>
    </row>
    <row r="509" spans="1:7" ht="30" x14ac:dyDescent="0.25">
      <c r="A509" s="140" t="s">
        <v>630</v>
      </c>
      <c r="B509" s="119" t="s">
        <v>896</v>
      </c>
      <c r="C509" s="91" t="s">
        <v>48</v>
      </c>
      <c r="D509" s="91" t="s">
        <v>910</v>
      </c>
      <c r="E509" s="119" t="s">
        <v>906</v>
      </c>
      <c r="F509" s="111">
        <v>1943</v>
      </c>
      <c r="G509" s="111">
        <v>1943</v>
      </c>
    </row>
    <row r="510" spans="1:7" ht="30" x14ac:dyDescent="0.25">
      <c r="A510" s="140" t="s">
        <v>911</v>
      </c>
      <c r="B510" s="119" t="s">
        <v>896</v>
      </c>
      <c r="C510" s="91" t="s">
        <v>48</v>
      </c>
      <c r="D510" s="91" t="s">
        <v>912</v>
      </c>
      <c r="E510" s="119"/>
      <c r="F510" s="122">
        <f>F511</f>
        <v>2900.9</v>
      </c>
      <c r="G510" s="122">
        <f>G511</f>
        <v>2900.9</v>
      </c>
    </row>
    <row r="511" spans="1:7" ht="30" x14ac:dyDescent="0.25">
      <c r="A511" s="140" t="s">
        <v>630</v>
      </c>
      <c r="B511" s="119" t="s">
        <v>896</v>
      </c>
      <c r="C511" s="91" t="s">
        <v>48</v>
      </c>
      <c r="D511" s="91" t="s">
        <v>912</v>
      </c>
      <c r="E511" s="119" t="s">
        <v>906</v>
      </c>
      <c r="F511" s="111">
        <v>2900.9</v>
      </c>
      <c r="G511" s="111">
        <v>2900.9</v>
      </c>
    </row>
    <row r="512" spans="1:7" ht="60" x14ac:dyDescent="0.25">
      <c r="A512" s="147" t="s">
        <v>913</v>
      </c>
      <c r="B512" s="161" t="s">
        <v>896</v>
      </c>
      <c r="C512" s="105" t="s">
        <v>48</v>
      </c>
      <c r="D512" s="104" t="s">
        <v>914</v>
      </c>
      <c r="E512" s="125"/>
      <c r="F512" s="122">
        <f>F513</f>
        <v>914.8</v>
      </c>
      <c r="G512" s="122">
        <f>G513</f>
        <v>766.2</v>
      </c>
    </row>
    <row r="513" spans="1:7" ht="45" x14ac:dyDescent="0.25">
      <c r="A513" s="148" t="s">
        <v>915</v>
      </c>
      <c r="B513" s="161" t="s">
        <v>896</v>
      </c>
      <c r="C513" s="105" t="s">
        <v>48</v>
      </c>
      <c r="D513" s="104" t="s">
        <v>916</v>
      </c>
      <c r="E513" s="125"/>
      <c r="F513" s="122">
        <f>F514+F516</f>
        <v>914.8</v>
      </c>
      <c r="G513" s="122">
        <f>G514+G516</f>
        <v>766.2</v>
      </c>
    </row>
    <row r="514" spans="1:7" ht="30" x14ac:dyDescent="0.25">
      <c r="A514" s="148" t="s">
        <v>917</v>
      </c>
      <c r="B514" s="161" t="s">
        <v>896</v>
      </c>
      <c r="C514" s="105" t="s">
        <v>48</v>
      </c>
      <c r="D514" s="104" t="s">
        <v>918</v>
      </c>
      <c r="E514" s="125"/>
      <c r="F514" s="122">
        <f>F515</f>
        <v>163.30000000000001</v>
      </c>
      <c r="G514" s="122">
        <f>G515</f>
        <v>163.30000000000001</v>
      </c>
    </row>
    <row r="515" spans="1:7" ht="30" x14ac:dyDescent="0.25">
      <c r="A515" s="140" t="s">
        <v>630</v>
      </c>
      <c r="B515" s="161" t="s">
        <v>896</v>
      </c>
      <c r="C515" s="105" t="s">
        <v>48</v>
      </c>
      <c r="D515" s="104" t="s">
        <v>918</v>
      </c>
      <c r="E515" s="125">
        <v>600</v>
      </c>
      <c r="F515" s="111">
        <v>163.30000000000001</v>
      </c>
      <c r="G515" s="111">
        <v>163.30000000000001</v>
      </c>
    </row>
    <row r="516" spans="1:7" ht="30" x14ac:dyDescent="0.25">
      <c r="A516" s="149" t="s">
        <v>919</v>
      </c>
      <c r="B516" s="161" t="s">
        <v>896</v>
      </c>
      <c r="C516" s="105" t="s">
        <v>48</v>
      </c>
      <c r="D516" s="104" t="s">
        <v>920</v>
      </c>
      <c r="E516" s="125"/>
      <c r="F516" s="122">
        <f>F517</f>
        <v>751.5</v>
      </c>
      <c r="G516" s="122">
        <f>G517</f>
        <v>602.9</v>
      </c>
    </row>
    <row r="517" spans="1:7" ht="30" x14ac:dyDescent="0.25">
      <c r="A517" s="134" t="s">
        <v>630</v>
      </c>
      <c r="B517" s="161" t="s">
        <v>896</v>
      </c>
      <c r="C517" s="105" t="s">
        <v>48</v>
      </c>
      <c r="D517" s="104" t="s">
        <v>920</v>
      </c>
      <c r="E517" s="125">
        <v>600</v>
      </c>
      <c r="F517" s="111">
        <v>751.5</v>
      </c>
      <c r="G517" s="111">
        <v>602.9</v>
      </c>
    </row>
    <row r="518" spans="1:7" x14ac:dyDescent="0.25">
      <c r="A518" s="134" t="s">
        <v>921</v>
      </c>
      <c r="B518" s="119" t="s">
        <v>896</v>
      </c>
      <c r="C518" s="91" t="s">
        <v>50</v>
      </c>
      <c r="D518" s="91"/>
      <c r="E518" s="118"/>
      <c r="F518" s="122">
        <f>F519+F522</f>
        <v>2968945.9</v>
      </c>
      <c r="G518" s="122">
        <f>G519+G522</f>
        <v>2915516.9999999995</v>
      </c>
    </row>
    <row r="519" spans="1:7" x14ac:dyDescent="0.25">
      <c r="A519" s="140" t="s">
        <v>506</v>
      </c>
      <c r="B519" s="119" t="s">
        <v>896</v>
      </c>
      <c r="C519" s="91" t="s">
        <v>50</v>
      </c>
      <c r="D519" s="93" t="s">
        <v>507</v>
      </c>
      <c r="E519" s="118"/>
      <c r="F519" s="122">
        <f t="shared" ref="F519:G520" si="46">F520</f>
        <v>130.4</v>
      </c>
      <c r="G519" s="122">
        <f t="shared" si="46"/>
        <v>130.4</v>
      </c>
    </row>
    <row r="520" spans="1:7" x14ac:dyDescent="0.25">
      <c r="A520" s="140" t="s">
        <v>780</v>
      </c>
      <c r="B520" s="119" t="s">
        <v>896</v>
      </c>
      <c r="C520" s="91" t="s">
        <v>50</v>
      </c>
      <c r="D520" s="91" t="s">
        <v>781</v>
      </c>
      <c r="E520" s="118"/>
      <c r="F520" s="122">
        <f t="shared" si="46"/>
        <v>130.4</v>
      </c>
      <c r="G520" s="122">
        <f t="shared" si="46"/>
        <v>130.4</v>
      </c>
    </row>
    <row r="521" spans="1:7" ht="30" x14ac:dyDescent="0.25">
      <c r="A521" s="140" t="s">
        <v>630</v>
      </c>
      <c r="B521" s="119" t="s">
        <v>896</v>
      </c>
      <c r="C521" s="91" t="s">
        <v>50</v>
      </c>
      <c r="D521" s="91" t="s">
        <v>781</v>
      </c>
      <c r="E521" s="118">
        <v>600</v>
      </c>
      <c r="F521" s="111">
        <v>130.4</v>
      </c>
      <c r="G521" s="111">
        <v>130.4</v>
      </c>
    </row>
    <row r="522" spans="1:7" ht="30" x14ac:dyDescent="0.25">
      <c r="A522" s="134" t="s">
        <v>700</v>
      </c>
      <c r="B522" s="119" t="s">
        <v>896</v>
      </c>
      <c r="C522" s="91" t="s">
        <v>50</v>
      </c>
      <c r="D522" s="91" t="s">
        <v>701</v>
      </c>
      <c r="E522" s="118"/>
      <c r="F522" s="122">
        <f>F523+F567</f>
        <v>2968815.5</v>
      </c>
      <c r="G522" s="122">
        <f>G523+G567</f>
        <v>2915386.5999999996</v>
      </c>
    </row>
    <row r="523" spans="1:7" ht="30" x14ac:dyDescent="0.25">
      <c r="A523" s="135" t="s">
        <v>702</v>
      </c>
      <c r="B523" s="119" t="s">
        <v>896</v>
      </c>
      <c r="C523" s="91" t="s">
        <v>50</v>
      </c>
      <c r="D523" s="91" t="s">
        <v>703</v>
      </c>
      <c r="E523" s="118"/>
      <c r="F523" s="122">
        <f>F524+F553+F560</f>
        <v>2964501.3</v>
      </c>
      <c r="G523" s="122">
        <f>G524+G553+G560</f>
        <v>2911742.5999999996</v>
      </c>
    </row>
    <row r="524" spans="1:7" ht="45" x14ac:dyDescent="0.25">
      <c r="A524" s="135" t="s">
        <v>897</v>
      </c>
      <c r="B524" s="119" t="s">
        <v>896</v>
      </c>
      <c r="C524" s="91" t="s">
        <v>50</v>
      </c>
      <c r="D524" s="91" t="s">
        <v>898</v>
      </c>
      <c r="E524" s="118"/>
      <c r="F524" s="122">
        <f>F525+F527+F529+F531+F533+F535+F537+F539+F541+F543+F545+F547+F549+F551</f>
        <v>1847346.6</v>
      </c>
      <c r="G524" s="122">
        <f>G525+G527+G529+G531+G533+G535+G537+G539+G541+G543+G545+G547+G549+G551</f>
        <v>1794707.0999999999</v>
      </c>
    </row>
    <row r="525" spans="1:7" ht="60" x14ac:dyDescent="0.25">
      <c r="A525" s="135" t="s">
        <v>922</v>
      </c>
      <c r="B525" s="119" t="s">
        <v>896</v>
      </c>
      <c r="C525" s="91" t="s">
        <v>50</v>
      </c>
      <c r="D525" s="91" t="s">
        <v>923</v>
      </c>
      <c r="E525" s="118"/>
      <c r="F525" s="122">
        <f>F526</f>
        <v>159976.6</v>
      </c>
      <c r="G525" s="122">
        <f>G526</f>
        <v>118347.3</v>
      </c>
    </row>
    <row r="526" spans="1:7" ht="30" x14ac:dyDescent="0.25">
      <c r="A526" s="134" t="s">
        <v>630</v>
      </c>
      <c r="B526" s="119" t="s">
        <v>896</v>
      </c>
      <c r="C526" s="91" t="s">
        <v>50</v>
      </c>
      <c r="D526" s="91" t="s">
        <v>923</v>
      </c>
      <c r="E526" s="118">
        <v>600</v>
      </c>
      <c r="F526" s="111">
        <v>159976.6</v>
      </c>
      <c r="G526" s="111">
        <v>118347.3</v>
      </c>
    </row>
    <row r="527" spans="1:7" ht="45" x14ac:dyDescent="0.25">
      <c r="A527" s="136" t="s">
        <v>924</v>
      </c>
      <c r="B527" s="119" t="s">
        <v>896</v>
      </c>
      <c r="C527" s="91" t="s">
        <v>50</v>
      </c>
      <c r="D527" s="93" t="s">
        <v>925</v>
      </c>
      <c r="E527" s="126"/>
      <c r="F527" s="122">
        <f>F528</f>
        <v>23964.3</v>
      </c>
      <c r="G527" s="122">
        <f>G528</f>
        <v>23742.1</v>
      </c>
    </row>
    <row r="528" spans="1:7" ht="30" x14ac:dyDescent="0.25">
      <c r="A528" s="134" t="s">
        <v>630</v>
      </c>
      <c r="B528" s="119" t="s">
        <v>896</v>
      </c>
      <c r="C528" s="91" t="s">
        <v>50</v>
      </c>
      <c r="D528" s="93" t="s">
        <v>925</v>
      </c>
      <c r="E528" s="121">
        <v>600</v>
      </c>
      <c r="F528" s="111">
        <v>23964.3</v>
      </c>
      <c r="G528" s="111">
        <v>23742.1</v>
      </c>
    </row>
    <row r="529" spans="1:8" ht="30" x14ac:dyDescent="0.25">
      <c r="A529" s="136" t="s">
        <v>926</v>
      </c>
      <c r="B529" s="119" t="s">
        <v>896</v>
      </c>
      <c r="C529" s="91" t="s">
        <v>50</v>
      </c>
      <c r="D529" s="93" t="s">
        <v>927</v>
      </c>
      <c r="E529" s="126"/>
      <c r="F529" s="122">
        <f>F530</f>
        <v>499.2</v>
      </c>
      <c r="G529" s="122">
        <f>G530</f>
        <v>499.2</v>
      </c>
    </row>
    <row r="530" spans="1:8" ht="30" x14ac:dyDescent="0.25">
      <c r="A530" s="134" t="s">
        <v>630</v>
      </c>
      <c r="B530" s="119" t="s">
        <v>896</v>
      </c>
      <c r="C530" s="91" t="s">
        <v>50</v>
      </c>
      <c r="D530" s="93" t="s">
        <v>927</v>
      </c>
      <c r="E530" s="121">
        <v>600</v>
      </c>
      <c r="F530" s="111">
        <v>499.2</v>
      </c>
      <c r="G530" s="111">
        <v>499.2</v>
      </c>
    </row>
    <row r="531" spans="1:8" ht="45" x14ac:dyDescent="0.25">
      <c r="A531" s="135" t="s">
        <v>546</v>
      </c>
      <c r="B531" s="119" t="s">
        <v>896</v>
      </c>
      <c r="C531" s="91" t="s">
        <v>50</v>
      </c>
      <c r="D531" s="91" t="s">
        <v>899</v>
      </c>
      <c r="E531" s="118"/>
      <c r="F531" s="122">
        <f>F532</f>
        <v>254258.3</v>
      </c>
      <c r="G531" s="122">
        <f>G532</f>
        <v>254123.5</v>
      </c>
    </row>
    <row r="532" spans="1:8" ht="30" x14ac:dyDescent="0.25">
      <c r="A532" s="134" t="s">
        <v>630</v>
      </c>
      <c r="B532" s="119" t="s">
        <v>896</v>
      </c>
      <c r="C532" s="91" t="s">
        <v>50</v>
      </c>
      <c r="D532" s="91" t="s">
        <v>899</v>
      </c>
      <c r="E532" s="118">
        <v>600</v>
      </c>
      <c r="F532" s="111">
        <v>254258.3</v>
      </c>
      <c r="G532" s="111">
        <v>254123.5</v>
      </c>
    </row>
    <row r="533" spans="1:8" ht="30" x14ac:dyDescent="0.25">
      <c r="A533" s="134" t="s">
        <v>928</v>
      </c>
      <c r="B533" s="119" t="s">
        <v>896</v>
      </c>
      <c r="C533" s="91" t="s">
        <v>50</v>
      </c>
      <c r="D533" s="91" t="s">
        <v>929</v>
      </c>
      <c r="E533" s="118"/>
      <c r="F533" s="122">
        <f>F534</f>
        <v>69017.600000000006</v>
      </c>
      <c r="G533" s="122">
        <f>G534</f>
        <v>69017.600000000006</v>
      </c>
    </row>
    <row r="534" spans="1:8" ht="30" x14ac:dyDescent="0.25">
      <c r="A534" s="134" t="s">
        <v>630</v>
      </c>
      <c r="B534" s="119" t="s">
        <v>896</v>
      </c>
      <c r="C534" s="91" t="s">
        <v>50</v>
      </c>
      <c r="D534" s="91" t="s">
        <v>929</v>
      </c>
      <c r="E534" s="118">
        <v>600</v>
      </c>
      <c r="F534" s="111">
        <v>69017.600000000006</v>
      </c>
      <c r="G534" s="111">
        <v>69017.600000000006</v>
      </c>
    </row>
    <row r="535" spans="1:8" ht="233.25" customHeight="1" x14ac:dyDescent="0.25">
      <c r="A535" s="134" t="s">
        <v>930</v>
      </c>
      <c r="B535" s="119" t="s">
        <v>896</v>
      </c>
      <c r="C535" s="91" t="s">
        <v>50</v>
      </c>
      <c r="D535" s="91" t="s">
        <v>931</v>
      </c>
      <c r="E535" s="118"/>
      <c r="F535" s="122">
        <f>F536</f>
        <v>42.8</v>
      </c>
      <c r="G535" s="122">
        <f>G536</f>
        <v>42.8</v>
      </c>
      <c r="H535" s="91"/>
    </row>
    <row r="536" spans="1:8" ht="30" x14ac:dyDescent="0.25">
      <c r="A536" s="134" t="s">
        <v>630</v>
      </c>
      <c r="B536" s="119" t="s">
        <v>896</v>
      </c>
      <c r="C536" s="91" t="s">
        <v>50</v>
      </c>
      <c r="D536" s="91" t="s">
        <v>931</v>
      </c>
      <c r="E536" s="118">
        <v>600</v>
      </c>
      <c r="F536" s="111">
        <v>42.8</v>
      </c>
      <c r="G536" s="111">
        <v>42.8</v>
      </c>
    </row>
    <row r="537" spans="1:8" ht="60" x14ac:dyDescent="0.25">
      <c r="A537" s="136" t="s">
        <v>932</v>
      </c>
      <c r="B537" s="119" t="s">
        <v>896</v>
      </c>
      <c r="C537" s="91" t="s">
        <v>50</v>
      </c>
      <c r="D537" s="93" t="s">
        <v>933</v>
      </c>
      <c r="E537" s="126"/>
      <c r="F537" s="122">
        <f>F538</f>
        <v>971.2</v>
      </c>
      <c r="G537" s="122">
        <f>G538</f>
        <v>968.2</v>
      </c>
    </row>
    <row r="538" spans="1:8" ht="30" x14ac:dyDescent="0.25">
      <c r="A538" s="134" t="s">
        <v>630</v>
      </c>
      <c r="B538" s="119" t="s">
        <v>896</v>
      </c>
      <c r="C538" s="91" t="s">
        <v>50</v>
      </c>
      <c r="D538" s="93" t="s">
        <v>933</v>
      </c>
      <c r="E538" s="121">
        <v>600</v>
      </c>
      <c r="F538" s="111">
        <v>971.2</v>
      </c>
      <c r="G538" s="111">
        <v>968.2</v>
      </c>
    </row>
    <row r="539" spans="1:8" ht="75" x14ac:dyDescent="0.25">
      <c r="A539" s="134" t="s">
        <v>934</v>
      </c>
      <c r="B539" s="119" t="s">
        <v>896</v>
      </c>
      <c r="C539" s="91" t="s">
        <v>50</v>
      </c>
      <c r="D539" s="93" t="s">
        <v>935</v>
      </c>
      <c r="E539" s="121"/>
      <c r="F539" s="122">
        <f>F540</f>
        <v>4752</v>
      </c>
      <c r="G539" s="122">
        <f>G540</f>
        <v>4013.8</v>
      </c>
    </row>
    <row r="540" spans="1:8" ht="30" x14ac:dyDescent="0.25">
      <c r="A540" s="134" t="s">
        <v>630</v>
      </c>
      <c r="B540" s="119" t="s">
        <v>896</v>
      </c>
      <c r="C540" s="91" t="s">
        <v>50</v>
      </c>
      <c r="D540" s="93" t="s">
        <v>935</v>
      </c>
      <c r="E540" s="121">
        <v>600</v>
      </c>
      <c r="F540" s="111">
        <v>4752</v>
      </c>
      <c r="G540" s="111">
        <v>4013.8</v>
      </c>
    </row>
    <row r="541" spans="1:8" ht="60" x14ac:dyDescent="0.25">
      <c r="A541" s="138" t="s">
        <v>936</v>
      </c>
      <c r="B541" s="119" t="s">
        <v>896</v>
      </c>
      <c r="C541" s="91" t="s">
        <v>50</v>
      </c>
      <c r="D541" s="98" t="s">
        <v>937</v>
      </c>
      <c r="E541" s="127"/>
      <c r="F541" s="122">
        <f>F542</f>
        <v>123507.7</v>
      </c>
      <c r="G541" s="122">
        <f>G542</f>
        <v>115520.7</v>
      </c>
    </row>
    <row r="542" spans="1:8" ht="30" x14ac:dyDescent="0.25">
      <c r="A542" s="134" t="s">
        <v>630</v>
      </c>
      <c r="B542" s="119" t="s">
        <v>896</v>
      </c>
      <c r="C542" s="91" t="s">
        <v>50</v>
      </c>
      <c r="D542" s="98" t="s">
        <v>937</v>
      </c>
      <c r="E542" s="127">
        <v>600</v>
      </c>
      <c r="F542" s="111">
        <v>123507.7</v>
      </c>
      <c r="G542" s="111">
        <v>115520.7</v>
      </c>
    </row>
    <row r="543" spans="1:8" ht="122.25" customHeight="1" x14ac:dyDescent="0.25">
      <c r="A543" s="134" t="s">
        <v>938</v>
      </c>
      <c r="B543" s="119" t="s">
        <v>896</v>
      </c>
      <c r="C543" s="91" t="s">
        <v>50</v>
      </c>
      <c r="D543" s="98" t="s">
        <v>939</v>
      </c>
      <c r="E543" s="127"/>
      <c r="F543" s="122">
        <f>F544</f>
        <v>8502</v>
      </c>
      <c r="G543" s="122">
        <f>G544</f>
        <v>7858</v>
      </c>
    </row>
    <row r="544" spans="1:8" ht="30" x14ac:dyDescent="0.25">
      <c r="A544" s="134" t="s">
        <v>630</v>
      </c>
      <c r="B544" s="119" t="s">
        <v>896</v>
      </c>
      <c r="C544" s="91" t="s">
        <v>50</v>
      </c>
      <c r="D544" s="98" t="s">
        <v>939</v>
      </c>
      <c r="E544" s="127">
        <v>600</v>
      </c>
      <c r="F544" s="111">
        <v>8502</v>
      </c>
      <c r="G544" s="111">
        <v>7858</v>
      </c>
    </row>
    <row r="545" spans="1:7" ht="45" x14ac:dyDescent="0.25">
      <c r="A545" s="140" t="s">
        <v>902</v>
      </c>
      <c r="B545" s="119" t="s">
        <v>896</v>
      </c>
      <c r="C545" s="91" t="s">
        <v>50</v>
      </c>
      <c r="D545" s="91" t="s">
        <v>903</v>
      </c>
      <c r="E545" s="118"/>
      <c r="F545" s="122">
        <f>F546</f>
        <v>335.3</v>
      </c>
      <c r="G545" s="122">
        <f>G546</f>
        <v>335.3</v>
      </c>
    </row>
    <row r="546" spans="1:7" ht="30" x14ac:dyDescent="0.25">
      <c r="A546" s="140" t="s">
        <v>630</v>
      </c>
      <c r="B546" s="119" t="s">
        <v>896</v>
      </c>
      <c r="C546" s="91" t="s">
        <v>50</v>
      </c>
      <c r="D546" s="91" t="s">
        <v>903</v>
      </c>
      <c r="E546" s="118">
        <v>600</v>
      </c>
      <c r="F546" s="111">
        <v>335.3</v>
      </c>
      <c r="G546" s="111">
        <v>335.3</v>
      </c>
    </row>
    <row r="547" spans="1:7" ht="75" x14ac:dyDescent="0.25">
      <c r="A547" s="140" t="s">
        <v>940</v>
      </c>
      <c r="B547" s="119" t="s">
        <v>896</v>
      </c>
      <c r="C547" s="91" t="s">
        <v>50</v>
      </c>
      <c r="D547" s="91" t="s">
        <v>941</v>
      </c>
      <c r="E547" s="118"/>
      <c r="F547" s="122">
        <f>F548</f>
        <v>190.9</v>
      </c>
      <c r="G547" s="122">
        <f>G548</f>
        <v>0</v>
      </c>
    </row>
    <row r="548" spans="1:7" ht="30" x14ac:dyDescent="0.25">
      <c r="A548" s="140" t="s">
        <v>630</v>
      </c>
      <c r="B548" s="119" t="s">
        <v>896</v>
      </c>
      <c r="C548" s="91" t="s">
        <v>50</v>
      </c>
      <c r="D548" s="91" t="s">
        <v>941</v>
      </c>
      <c r="E548" s="118">
        <v>600</v>
      </c>
      <c r="F548" s="111">
        <v>190.9</v>
      </c>
      <c r="G548" s="111">
        <v>0</v>
      </c>
    </row>
    <row r="549" spans="1:7" ht="150" x14ac:dyDescent="0.25">
      <c r="A549" s="134" t="s">
        <v>904</v>
      </c>
      <c r="B549" s="119" t="s">
        <v>896</v>
      </c>
      <c r="C549" s="91" t="s">
        <v>50</v>
      </c>
      <c r="D549" s="91" t="s">
        <v>905</v>
      </c>
      <c r="E549" s="119"/>
      <c r="F549" s="122">
        <f>F550</f>
        <v>1199854.3</v>
      </c>
      <c r="G549" s="122">
        <f>G550</f>
        <v>1199854.3999999999</v>
      </c>
    </row>
    <row r="550" spans="1:7" ht="30" x14ac:dyDescent="0.25">
      <c r="A550" s="134" t="s">
        <v>630</v>
      </c>
      <c r="B550" s="119" t="s">
        <v>896</v>
      </c>
      <c r="C550" s="91" t="s">
        <v>50</v>
      </c>
      <c r="D550" s="91" t="s">
        <v>905</v>
      </c>
      <c r="E550" s="119" t="s">
        <v>906</v>
      </c>
      <c r="F550" s="111">
        <v>1199854.3</v>
      </c>
      <c r="G550" s="111">
        <v>1199854.3999999999</v>
      </c>
    </row>
    <row r="551" spans="1:7" ht="75" x14ac:dyDescent="0.25">
      <c r="A551" s="134" t="s">
        <v>942</v>
      </c>
      <c r="B551" s="119" t="s">
        <v>896</v>
      </c>
      <c r="C551" s="91" t="s">
        <v>50</v>
      </c>
      <c r="D551" s="91" t="s">
        <v>943</v>
      </c>
      <c r="E551" s="119"/>
      <c r="F551" s="122">
        <f>F552</f>
        <v>1474.4</v>
      </c>
      <c r="G551" s="122">
        <f>G552</f>
        <v>384.2</v>
      </c>
    </row>
    <row r="552" spans="1:7" ht="30" x14ac:dyDescent="0.25">
      <c r="A552" s="134" t="s">
        <v>630</v>
      </c>
      <c r="B552" s="119" t="s">
        <v>896</v>
      </c>
      <c r="C552" s="91" t="s">
        <v>50</v>
      </c>
      <c r="D552" s="91" t="s">
        <v>943</v>
      </c>
      <c r="E552" s="119" t="s">
        <v>906</v>
      </c>
      <c r="F552" s="111">
        <v>1474.4</v>
      </c>
      <c r="G552" s="111">
        <v>384.2</v>
      </c>
    </row>
    <row r="553" spans="1:7" ht="30" x14ac:dyDescent="0.25">
      <c r="A553" s="135" t="s">
        <v>944</v>
      </c>
      <c r="B553" s="119" t="s">
        <v>896</v>
      </c>
      <c r="C553" s="91" t="s">
        <v>50</v>
      </c>
      <c r="D553" s="91" t="s">
        <v>945</v>
      </c>
      <c r="E553" s="118"/>
      <c r="F553" s="122">
        <f>F554+F556+F558</f>
        <v>974193.29999999993</v>
      </c>
      <c r="G553" s="122">
        <f>G554+G556+G558</f>
        <v>974074.1</v>
      </c>
    </row>
    <row r="554" spans="1:7" ht="30" x14ac:dyDescent="0.25">
      <c r="A554" s="138" t="s">
        <v>946</v>
      </c>
      <c r="B554" s="119" t="s">
        <v>896</v>
      </c>
      <c r="C554" s="91" t="s">
        <v>50</v>
      </c>
      <c r="D554" s="91" t="s">
        <v>947</v>
      </c>
      <c r="E554" s="118"/>
      <c r="F554" s="122">
        <f>F555</f>
        <v>636456.69999999995</v>
      </c>
      <c r="G554" s="122">
        <f>G555</f>
        <v>636456.69999999995</v>
      </c>
    </row>
    <row r="555" spans="1:7" ht="30" x14ac:dyDescent="0.25">
      <c r="A555" s="137" t="s">
        <v>566</v>
      </c>
      <c r="B555" s="119" t="s">
        <v>896</v>
      </c>
      <c r="C555" s="91" t="s">
        <v>50</v>
      </c>
      <c r="D555" s="91" t="s">
        <v>947</v>
      </c>
      <c r="E555" s="118">
        <v>400</v>
      </c>
      <c r="F555" s="111">
        <v>636456.69999999995</v>
      </c>
      <c r="G555" s="111">
        <v>636456.69999999995</v>
      </c>
    </row>
    <row r="556" spans="1:7" ht="30" x14ac:dyDescent="0.25">
      <c r="A556" s="137" t="s">
        <v>948</v>
      </c>
      <c r="B556" s="119" t="s">
        <v>896</v>
      </c>
      <c r="C556" s="91" t="s">
        <v>50</v>
      </c>
      <c r="D556" s="91" t="s">
        <v>949</v>
      </c>
      <c r="E556" s="118"/>
      <c r="F556" s="122">
        <f>F557</f>
        <v>119.2</v>
      </c>
      <c r="G556" s="122">
        <f>G557</f>
        <v>0</v>
      </c>
    </row>
    <row r="557" spans="1:7" ht="30" x14ac:dyDescent="0.25">
      <c r="A557" s="137" t="s">
        <v>566</v>
      </c>
      <c r="B557" s="119" t="s">
        <v>896</v>
      </c>
      <c r="C557" s="91" t="s">
        <v>50</v>
      </c>
      <c r="D557" s="91" t="s">
        <v>949</v>
      </c>
      <c r="E557" s="118">
        <v>400</v>
      </c>
      <c r="F557" s="111">
        <v>119.2</v>
      </c>
      <c r="G557" s="111">
        <v>0</v>
      </c>
    </row>
    <row r="558" spans="1:7" ht="30" x14ac:dyDescent="0.25">
      <c r="A558" s="138" t="s">
        <v>946</v>
      </c>
      <c r="B558" s="119" t="s">
        <v>896</v>
      </c>
      <c r="C558" s="91" t="s">
        <v>50</v>
      </c>
      <c r="D558" s="91" t="s">
        <v>950</v>
      </c>
      <c r="E558" s="118"/>
      <c r="F558" s="122">
        <f>F559</f>
        <v>337617.4</v>
      </c>
      <c r="G558" s="122">
        <f>G559</f>
        <v>337617.4</v>
      </c>
    </row>
    <row r="559" spans="1:7" ht="30" x14ac:dyDescent="0.25">
      <c r="A559" s="137" t="s">
        <v>566</v>
      </c>
      <c r="B559" s="119" t="s">
        <v>896</v>
      </c>
      <c r="C559" s="91" t="s">
        <v>50</v>
      </c>
      <c r="D559" s="91" t="s">
        <v>950</v>
      </c>
      <c r="E559" s="118">
        <v>400</v>
      </c>
      <c r="F559" s="111">
        <v>337617.4</v>
      </c>
      <c r="G559" s="111">
        <v>337617.4</v>
      </c>
    </row>
    <row r="560" spans="1:7" ht="30" x14ac:dyDescent="0.25">
      <c r="A560" s="134" t="s">
        <v>704</v>
      </c>
      <c r="B560" s="119" t="s">
        <v>896</v>
      </c>
      <c r="C560" s="91" t="s">
        <v>50</v>
      </c>
      <c r="D560" s="91" t="s">
        <v>705</v>
      </c>
      <c r="E560" s="119"/>
      <c r="F560" s="122">
        <f>F561+F563+F565</f>
        <v>142961.40000000002</v>
      </c>
      <c r="G560" s="122">
        <f>G561+G563+G565</f>
        <v>142961.40000000002</v>
      </c>
    </row>
    <row r="561" spans="1:7" ht="30" x14ac:dyDescent="0.25">
      <c r="A561" s="137" t="s">
        <v>907</v>
      </c>
      <c r="B561" s="119" t="s">
        <v>896</v>
      </c>
      <c r="C561" s="91" t="s">
        <v>50</v>
      </c>
      <c r="D561" s="91" t="s">
        <v>908</v>
      </c>
      <c r="E561" s="119"/>
      <c r="F561" s="122">
        <f>F562</f>
        <v>9720.7000000000007</v>
      </c>
      <c r="G561" s="122">
        <f>G562</f>
        <v>9720.7000000000007</v>
      </c>
    </row>
    <row r="562" spans="1:7" ht="30" x14ac:dyDescent="0.25">
      <c r="A562" s="140" t="s">
        <v>630</v>
      </c>
      <c r="B562" s="119" t="s">
        <v>896</v>
      </c>
      <c r="C562" s="91" t="s">
        <v>50</v>
      </c>
      <c r="D562" s="91" t="s">
        <v>908</v>
      </c>
      <c r="E562" s="119" t="s">
        <v>906</v>
      </c>
      <c r="F562" s="111">
        <v>9720.7000000000007</v>
      </c>
      <c r="G562" s="111">
        <v>9720.7000000000007</v>
      </c>
    </row>
    <row r="563" spans="1:7" x14ac:dyDescent="0.25">
      <c r="A563" s="140" t="s">
        <v>951</v>
      </c>
      <c r="B563" s="119" t="s">
        <v>896</v>
      </c>
      <c r="C563" s="91" t="s">
        <v>50</v>
      </c>
      <c r="D563" s="91" t="s">
        <v>952</v>
      </c>
      <c r="E563" s="119"/>
      <c r="F563" s="122">
        <f>F564</f>
        <v>131113</v>
      </c>
      <c r="G563" s="122">
        <f>G564</f>
        <v>131113</v>
      </c>
    </row>
    <row r="564" spans="1:7" ht="30" x14ac:dyDescent="0.25">
      <c r="A564" s="140" t="s">
        <v>630</v>
      </c>
      <c r="B564" s="119" t="s">
        <v>896</v>
      </c>
      <c r="C564" s="91" t="s">
        <v>50</v>
      </c>
      <c r="D564" s="91" t="s">
        <v>952</v>
      </c>
      <c r="E564" s="119" t="s">
        <v>906</v>
      </c>
      <c r="F564" s="111">
        <v>131113</v>
      </c>
      <c r="G564" s="111">
        <v>131113</v>
      </c>
    </row>
    <row r="565" spans="1:7" ht="45" x14ac:dyDescent="0.25">
      <c r="A565" s="134" t="s">
        <v>953</v>
      </c>
      <c r="B565" s="119" t="s">
        <v>896</v>
      </c>
      <c r="C565" s="91" t="s">
        <v>50</v>
      </c>
      <c r="D565" s="91" t="s">
        <v>954</v>
      </c>
      <c r="E565" s="119"/>
      <c r="F565" s="122">
        <f>F566</f>
        <v>2127.6999999999998</v>
      </c>
      <c r="G565" s="122">
        <f>G566</f>
        <v>2127.6999999999998</v>
      </c>
    </row>
    <row r="566" spans="1:7" ht="30" x14ac:dyDescent="0.25">
      <c r="A566" s="134" t="s">
        <v>630</v>
      </c>
      <c r="B566" s="119" t="s">
        <v>896</v>
      </c>
      <c r="C566" s="91" t="s">
        <v>50</v>
      </c>
      <c r="D566" s="91" t="s">
        <v>954</v>
      </c>
      <c r="E566" s="119" t="s">
        <v>906</v>
      </c>
      <c r="F566" s="111">
        <v>2127.6999999999998</v>
      </c>
      <c r="G566" s="111">
        <v>2127.6999999999998</v>
      </c>
    </row>
    <row r="567" spans="1:7" ht="60" x14ac:dyDescent="0.25">
      <c r="A567" s="150" t="s">
        <v>913</v>
      </c>
      <c r="B567" s="123" t="s">
        <v>896</v>
      </c>
      <c r="C567" s="93" t="s">
        <v>50</v>
      </c>
      <c r="D567" s="93" t="s">
        <v>914</v>
      </c>
      <c r="E567" s="121"/>
      <c r="F567" s="122">
        <f>F568</f>
        <v>4314.2</v>
      </c>
      <c r="G567" s="122">
        <f>G568</f>
        <v>3644</v>
      </c>
    </row>
    <row r="568" spans="1:7" ht="45" x14ac:dyDescent="0.25">
      <c r="A568" s="151" t="s">
        <v>915</v>
      </c>
      <c r="B568" s="123" t="s">
        <v>896</v>
      </c>
      <c r="C568" s="93" t="s">
        <v>50</v>
      </c>
      <c r="D568" s="93" t="s">
        <v>916</v>
      </c>
      <c r="E568" s="121"/>
      <c r="F568" s="122">
        <f>F569+F571+F573</f>
        <v>4314.2</v>
      </c>
      <c r="G568" s="122">
        <f>G569+G571+G573</f>
        <v>3644</v>
      </c>
    </row>
    <row r="569" spans="1:7" ht="30" x14ac:dyDescent="0.25">
      <c r="A569" s="137" t="s">
        <v>917</v>
      </c>
      <c r="B569" s="123" t="s">
        <v>896</v>
      </c>
      <c r="C569" s="93" t="s">
        <v>50</v>
      </c>
      <c r="D569" s="93" t="s">
        <v>918</v>
      </c>
      <c r="E569" s="121"/>
      <c r="F569" s="122">
        <f>F570</f>
        <v>695.5</v>
      </c>
      <c r="G569" s="122">
        <f>G570</f>
        <v>695.5</v>
      </c>
    </row>
    <row r="570" spans="1:7" ht="30" x14ac:dyDescent="0.25">
      <c r="A570" s="134" t="s">
        <v>630</v>
      </c>
      <c r="B570" s="123" t="s">
        <v>896</v>
      </c>
      <c r="C570" s="93" t="s">
        <v>50</v>
      </c>
      <c r="D570" s="93" t="s">
        <v>918</v>
      </c>
      <c r="E570" s="121">
        <v>600</v>
      </c>
      <c r="F570" s="111">
        <v>695.5</v>
      </c>
      <c r="G570" s="111">
        <v>695.5</v>
      </c>
    </row>
    <row r="571" spans="1:7" ht="30" x14ac:dyDescent="0.25">
      <c r="A571" s="136" t="s">
        <v>919</v>
      </c>
      <c r="B571" s="123" t="s">
        <v>896</v>
      </c>
      <c r="C571" s="93" t="s">
        <v>50</v>
      </c>
      <c r="D571" s="93" t="s">
        <v>920</v>
      </c>
      <c r="E571" s="121"/>
      <c r="F571" s="122">
        <f>F572</f>
        <v>1786.5</v>
      </c>
      <c r="G571" s="122">
        <f>G572</f>
        <v>1616.3</v>
      </c>
    </row>
    <row r="572" spans="1:7" ht="30" x14ac:dyDescent="0.25">
      <c r="A572" s="134" t="s">
        <v>630</v>
      </c>
      <c r="B572" s="123" t="s">
        <v>896</v>
      </c>
      <c r="C572" s="93" t="s">
        <v>50</v>
      </c>
      <c r="D572" s="93" t="s">
        <v>920</v>
      </c>
      <c r="E572" s="121">
        <v>600</v>
      </c>
      <c r="F572" s="111">
        <v>1786.5</v>
      </c>
      <c r="G572" s="111">
        <v>1616.3</v>
      </c>
    </row>
    <row r="573" spans="1:7" ht="93.75" customHeight="1" x14ac:dyDescent="0.25">
      <c r="A573" s="134" t="s">
        <v>955</v>
      </c>
      <c r="B573" s="123" t="s">
        <v>896</v>
      </c>
      <c r="C573" s="93" t="s">
        <v>50</v>
      </c>
      <c r="D573" s="93" t="s">
        <v>956</v>
      </c>
      <c r="E573" s="121"/>
      <c r="F573" s="122">
        <f>F574</f>
        <v>1832.2</v>
      </c>
      <c r="G573" s="122">
        <f>G574</f>
        <v>1332.2</v>
      </c>
    </row>
    <row r="574" spans="1:7" x14ac:dyDescent="0.25">
      <c r="A574" s="134" t="s">
        <v>514</v>
      </c>
      <c r="B574" s="123" t="s">
        <v>896</v>
      </c>
      <c r="C574" s="93" t="s">
        <v>50</v>
      </c>
      <c r="D574" s="93" t="s">
        <v>956</v>
      </c>
      <c r="E574" s="121">
        <v>300</v>
      </c>
      <c r="F574" s="111">
        <v>1832.2</v>
      </c>
      <c r="G574" s="111">
        <v>1332.2</v>
      </c>
    </row>
    <row r="575" spans="1:7" x14ac:dyDescent="0.25">
      <c r="A575" s="134" t="s">
        <v>134</v>
      </c>
      <c r="B575" s="123" t="s">
        <v>896</v>
      </c>
      <c r="C575" s="93" t="s">
        <v>133</v>
      </c>
      <c r="D575" s="93"/>
      <c r="E575" s="121"/>
      <c r="F575" s="122">
        <f>F576</f>
        <v>293683.20000000001</v>
      </c>
      <c r="G575" s="122">
        <f>G576</f>
        <v>292606.10000000003</v>
      </c>
    </row>
    <row r="576" spans="1:7" ht="30" x14ac:dyDescent="0.25">
      <c r="A576" s="134" t="s">
        <v>700</v>
      </c>
      <c r="B576" s="119" t="s">
        <v>896</v>
      </c>
      <c r="C576" s="91" t="s">
        <v>133</v>
      </c>
      <c r="D576" s="91" t="s">
        <v>701</v>
      </c>
      <c r="E576" s="128"/>
      <c r="F576" s="122">
        <f>F577+F589</f>
        <v>293683.20000000001</v>
      </c>
      <c r="G576" s="122">
        <f>G577+G589</f>
        <v>292606.10000000003</v>
      </c>
    </row>
    <row r="577" spans="1:7" ht="30" x14ac:dyDescent="0.25">
      <c r="A577" s="135" t="s">
        <v>702</v>
      </c>
      <c r="B577" s="119" t="s">
        <v>896</v>
      </c>
      <c r="C577" s="91" t="s">
        <v>133</v>
      </c>
      <c r="D577" s="91" t="s">
        <v>703</v>
      </c>
      <c r="E577" s="128"/>
      <c r="F577" s="122">
        <f>F578+F586</f>
        <v>293502.5</v>
      </c>
      <c r="G577" s="122">
        <f>G578+G586</f>
        <v>292448.60000000003</v>
      </c>
    </row>
    <row r="578" spans="1:7" ht="45" x14ac:dyDescent="0.25">
      <c r="A578" s="135" t="s">
        <v>897</v>
      </c>
      <c r="B578" s="119" t="s">
        <v>896</v>
      </c>
      <c r="C578" s="91" t="s">
        <v>133</v>
      </c>
      <c r="D578" s="91" t="s">
        <v>898</v>
      </c>
      <c r="E578" s="128"/>
      <c r="F578" s="122">
        <f>F579+F581+F584</f>
        <v>292507.3</v>
      </c>
      <c r="G578" s="122">
        <f>G579+G581+G584</f>
        <v>291453.40000000002</v>
      </c>
    </row>
    <row r="579" spans="1:7" ht="45" x14ac:dyDescent="0.25">
      <c r="A579" s="135" t="s">
        <v>546</v>
      </c>
      <c r="B579" s="119" t="s">
        <v>896</v>
      </c>
      <c r="C579" s="91" t="s">
        <v>133</v>
      </c>
      <c r="D579" s="91" t="s">
        <v>899</v>
      </c>
      <c r="E579" s="118"/>
      <c r="F579" s="122">
        <f>F580</f>
        <v>253425.3</v>
      </c>
      <c r="G579" s="122">
        <f>G580</f>
        <v>252384.2</v>
      </c>
    </row>
    <row r="580" spans="1:7" ht="30" x14ac:dyDescent="0.25">
      <c r="A580" s="134" t="s">
        <v>630</v>
      </c>
      <c r="B580" s="119" t="s">
        <v>896</v>
      </c>
      <c r="C580" s="91" t="s">
        <v>133</v>
      </c>
      <c r="D580" s="91" t="s">
        <v>899</v>
      </c>
      <c r="E580" s="118">
        <v>600</v>
      </c>
      <c r="F580" s="111">
        <v>253425.3</v>
      </c>
      <c r="G580" s="111">
        <v>252384.2</v>
      </c>
    </row>
    <row r="581" spans="1:7" ht="45" x14ac:dyDescent="0.25">
      <c r="A581" s="134" t="s">
        <v>957</v>
      </c>
      <c r="B581" s="119" t="s">
        <v>896</v>
      </c>
      <c r="C581" s="91" t="s">
        <v>133</v>
      </c>
      <c r="D581" s="91" t="s">
        <v>958</v>
      </c>
      <c r="E581" s="118"/>
      <c r="F581" s="122">
        <f>F582+F583</f>
        <v>38393.1</v>
      </c>
      <c r="G581" s="122">
        <f>G582+G583</f>
        <v>38380.299999999996</v>
      </c>
    </row>
    <row r="582" spans="1:7" ht="30" x14ac:dyDescent="0.25">
      <c r="A582" s="134" t="s">
        <v>630</v>
      </c>
      <c r="B582" s="119" t="s">
        <v>896</v>
      </c>
      <c r="C582" s="91" t="s">
        <v>133</v>
      </c>
      <c r="D582" s="91" t="s">
        <v>958</v>
      </c>
      <c r="E582" s="118">
        <v>600</v>
      </c>
      <c r="F582" s="111">
        <v>37114.199999999997</v>
      </c>
      <c r="G582" s="111">
        <v>37104.699999999997</v>
      </c>
    </row>
    <row r="583" spans="1:7" x14ac:dyDescent="0.25">
      <c r="A583" s="135" t="s">
        <v>532</v>
      </c>
      <c r="B583" s="119" t="s">
        <v>896</v>
      </c>
      <c r="C583" s="91" t="s">
        <v>133</v>
      </c>
      <c r="D583" s="91" t="s">
        <v>958</v>
      </c>
      <c r="E583" s="118">
        <v>800</v>
      </c>
      <c r="F583" s="111">
        <v>1278.9000000000001</v>
      </c>
      <c r="G583" s="111">
        <v>1275.5999999999999</v>
      </c>
    </row>
    <row r="584" spans="1:7" ht="111.75" customHeight="1" x14ac:dyDescent="0.25">
      <c r="A584" s="134" t="s">
        <v>959</v>
      </c>
      <c r="B584" s="119" t="s">
        <v>896</v>
      </c>
      <c r="C584" s="91" t="s">
        <v>133</v>
      </c>
      <c r="D584" s="91" t="s">
        <v>960</v>
      </c>
      <c r="E584" s="118"/>
      <c r="F584" s="122">
        <f>F585</f>
        <v>688.9</v>
      </c>
      <c r="G584" s="122">
        <f>G585</f>
        <v>688.9</v>
      </c>
    </row>
    <row r="585" spans="1:7" ht="30" x14ac:dyDescent="0.25">
      <c r="A585" s="134" t="s">
        <v>630</v>
      </c>
      <c r="B585" s="119" t="s">
        <v>896</v>
      </c>
      <c r="C585" s="91" t="s">
        <v>133</v>
      </c>
      <c r="D585" s="91" t="s">
        <v>960</v>
      </c>
      <c r="E585" s="118">
        <v>600</v>
      </c>
      <c r="F585" s="111">
        <v>688.9</v>
      </c>
      <c r="G585" s="111">
        <v>688.9</v>
      </c>
    </row>
    <row r="586" spans="1:7" ht="30" x14ac:dyDescent="0.25">
      <c r="A586" s="134" t="s">
        <v>704</v>
      </c>
      <c r="B586" s="119" t="s">
        <v>896</v>
      </c>
      <c r="C586" s="91" t="s">
        <v>133</v>
      </c>
      <c r="D586" s="91" t="s">
        <v>705</v>
      </c>
      <c r="E586" s="119"/>
      <c r="F586" s="122">
        <f t="shared" ref="F586:G587" si="47">F587</f>
        <v>995.2</v>
      </c>
      <c r="G586" s="122">
        <f t="shared" si="47"/>
        <v>995.2</v>
      </c>
    </row>
    <row r="587" spans="1:7" ht="30" x14ac:dyDescent="0.25">
      <c r="A587" s="137" t="s">
        <v>907</v>
      </c>
      <c r="B587" s="119" t="s">
        <v>896</v>
      </c>
      <c r="C587" s="91" t="s">
        <v>133</v>
      </c>
      <c r="D587" s="91" t="s">
        <v>908</v>
      </c>
      <c r="E587" s="119"/>
      <c r="F587" s="122">
        <f t="shared" si="47"/>
        <v>995.2</v>
      </c>
      <c r="G587" s="122">
        <f t="shared" si="47"/>
        <v>995.2</v>
      </c>
    </row>
    <row r="588" spans="1:7" ht="30" x14ac:dyDescent="0.25">
      <c r="A588" s="140" t="s">
        <v>630</v>
      </c>
      <c r="B588" s="119" t="s">
        <v>896</v>
      </c>
      <c r="C588" s="91" t="s">
        <v>133</v>
      </c>
      <c r="D588" s="91" t="s">
        <v>908</v>
      </c>
      <c r="E588" s="119" t="s">
        <v>906</v>
      </c>
      <c r="F588" s="111">
        <v>995.2</v>
      </c>
      <c r="G588" s="111">
        <v>995.2</v>
      </c>
    </row>
    <row r="589" spans="1:7" ht="60" x14ac:dyDescent="0.25">
      <c r="A589" s="150" t="s">
        <v>913</v>
      </c>
      <c r="B589" s="123" t="s">
        <v>896</v>
      </c>
      <c r="C589" s="91" t="s">
        <v>133</v>
      </c>
      <c r="D589" s="93" t="s">
        <v>914</v>
      </c>
      <c r="E589" s="121"/>
      <c r="F589" s="122">
        <f>F590</f>
        <v>180.7</v>
      </c>
      <c r="G589" s="122">
        <f>G590</f>
        <v>157.5</v>
      </c>
    </row>
    <row r="590" spans="1:7" ht="45" x14ac:dyDescent="0.25">
      <c r="A590" s="151" t="s">
        <v>915</v>
      </c>
      <c r="B590" s="123" t="s">
        <v>896</v>
      </c>
      <c r="C590" s="91" t="s">
        <v>133</v>
      </c>
      <c r="D590" s="93" t="s">
        <v>916</v>
      </c>
      <c r="E590" s="121"/>
      <c r="F590" s="122">
        <f>F591+F593</f>
        <v>180.7</v>
      </c>
      <c r="G590" s="122">
        <f>G591+G593</f>
        <v>157.5</v>
      </c>
    </row>
    <row r="591" spans="1:7" ht="30" x14ac:dyDescent="0.25">
      <c r="A591" s="137" t="s">
        <v>917</v>
      </c>
      <c r="B591" s="123" t="s">
        <v>896</v>
      </c>
      <c r="C591" s="93" t="s">
        <v>133</v>
      </c>
      <c r="D591" s="93" t="s">
        <v>918</v>
      </c>
      <c r="E591" s="121"/>
      <c r="F591" s="122">
        <f>F592</f>
        <v>91.7</v>
      </c>
      <c r="G591" s="122">
        <f>G592</f>
        <v>91.7</v>
      </c>
    </row>
    <row r="592" spans="1:7" ht="30" x14ac:dyDescent="0.25">
      <c r="A592" s="134" t="s">
        <v>630</v>
      </c>
      <c r="B592" s="123" t="s">
        <v>896</v>
      </c>
      <c r="C592" s="93" t="s">
        <v>133</v>
      </c>
      <c r="D592" s="93" t="s">
        <v>918</v>
      </c>
      <c r="E592" s="121">
        <v>600</v>
      </c>
      <c r="F592" s="111">
        <v>91.7</v>
      </c>
      <c r="G592" s="111">
        <v>91.7</v>
      </c>
    </row>
    <row r="593" spans="1:7" ht="30" x14ac:dyDescent="0.25">
      <c r="A593" s="136" t="s">
        <v>919</v>
      </c>
      <c r="B593" s="123" t="s">
        <v>896</v>
      </c>
      <c r="C593" s="91" t="s">
        <v>133</v>
      </c>
      <c r="D593" s="93" t="s">
        <v>920</v>
      </c>
      <c r="E593" s="121"/>
      <c r="F593" s="122">
        <f>F594</f>
        <v>89</v>
      </c>
      <c r="G593" s="122">
        <f>G594</f>
        <v>65.8</v>
      </c>
    </row>
    <row r="594" spans="1:7" ht="30" x14ac:dyDescent="0.25">
      <c r="A594" s="134" t="s">
        <v>630</v>
      </c>
      <c r="B594" s="123" t="s">
        <v>896</v>
      </c>
      <c r="C594" s="91" t="s">
        <v>133</v>
      </c>
      <c r="D594" s="93" t="s">
        <v>920</v>
      </c>
      <c r="E594" s="121">
        <v>600</v>
      </c>
      <c r="F594" s="111">
        <v>89</v>
      </c>
      <c r="G594" s="111">
        <v>65.8</v>
      </c>
    </row>
    <row r="595" spans="1:7" x14ac:dyDescent="0.25">
      <c r="A595" s="134" t="s">
        <v>708</v>
      </c>
      <c r="B595" s="119" t="s">
        <v>896</v>
      </c>
      <c r="C595" s="91" t="s">
        <v>52</v>
      </c>
      <c r="D595" s="91"/>
      <c r="E595" s="118"/>
      <c r="F595" s="122">
        <f t="shared" ref="F595:G597" si="48">F596</f>
        <v>8505.2999999999993</v>
      </c>
      <c r="G595" s="122">
        <f t="shared" si="48"/>
        <v>8503.2999999999993</v>
      </c>
    </row>
    <row r="596" spans="1:7" ht="30" x14ac:dyDescent="0.25">
      <c r="A596" s="134" t="s">
        <v>700</v>
      </c>
      <c r="B596" s="119" t="s">
        <v>896</v>
      </c>
      <c r="C596" s="91" t="s">
        <v>52</v>
      </c>
      <c r="D596" s="91" t="s">
        <v>701</v>
      </c>
      <c r="E596" s="118"/>
      <c r="F596" s="122">
        <f t="shared" si="48"/>
        <v>8505.2999999999993</v>
      </c>
      <c r="G596" s="122">
        <f t="shared" si="48"/>
        <v>8503.2999999999993</v>
      </c>
    </row>
    <row r="597" spans="1:7" x14ac:dyDescent="0.25">
      <c r="A597" s="135" t="s">
        <v>961</v>
      </c>
      <c r="B597" s="119" t="s">
        <v>896</v>
      </c>
      <c r="C597" s="91" t="s">
        <v>52</v>
      </c>
      <c r="D597" s="91" t="s">
        <v>962</v>
      </c>
      <c r="E597" s="118"/>
      <c r="F597" s="122">
        <f t="shared" si="48"/>
        <v>8505.2999999999993</v>
      </c>
      <c r="G597" s="122">
        <f t="shared" si="48"/>
        <v>8503.2999999999993</v>
      </c>
    </row>
    <row r="598" spans="1:7" ht="30" x14ac:dyDescent="0.25">
      <c r="A598" s="137" t="s">
        <v>963</v>
      </c>
      <c r="B598" s="123" t="s">
        <v>896</v>
      </c>
      <c r="C598" s="93" t="s">
        <v>52</v>
      </c>
      <c r="D598" s="93" t="s">
        <v>964</v>
      </c>
      <c r="E598" s="118"/>
      <c r="F598" s="122">
        <f>F599+F601</f>
        <v>8505.2999999999993</v>
      </c>
      <c r="G598" s="122">
        <f>G599+G601</f>
        <v>8503.2999999999993</v>
      </c>
    </row>
    <row r="599" spans="1:7" ht="30" x14ac:dyDescent="0.25">
      <c r="A599" s="135" t="s">
        <v>965</v>
      </c>
      <c r="B599" s="119" t="s">
        <v>896</v>
      </c>
      <c r="C599" s="91" t="s">
        <v>52</v>
      </c>
      <c r="D599" s="91" t="s">
        <v>966</v>
      </c>
      <c r="E599" s="118"/>
      <c r="F599" s="122">
        <f>F600</f>
        <v>700</v>
      </c>
      <c r="G599" s="122">
        <f>G600</f>
        <v>700</v>
      </c>
    </row>
    <row r="600" spans="1:7" ht="30" x14ac:dyDescent="0.25">
      <c r="A600" s="134" t="s">
        <v>630</v>
      </c>
      <c r="B600" s="119" t="s">
        <v>896</v>
      </c>
      <c r="C600" s="91" t="s">
        <v>52</v>
      </c>
      <c r="D600" s="91" t="s">
        <v>966</v>
      </c>
      <c r="E600" s="118">
        <v>600</v>
      </c>
      <c r="F600" s="111">
        <v>700</v>
      </c>
      <c r="G600" s="111">
        <v>700</v>
      </c>
    </row>
    <row r="601" spans="1:7" ht="60" x14ac:dyDescent="0.25">
      <c r="A601" s="134" t="s">
        <v>967</v>
      </c>
      <c r="B601" s="119" t="s">
        <v>896</v>
      </c>
      <c r="C601" s="91" t="s">
        <v>52</v>
      </c>
      <c r="D601" s="106" t="s">
        <v>968</v>
      </c>
      <c r="E601" s="118"/>
      <c r="F601" s="122">
        <f>F602+F603</f>
        <v>7805.3</v>
      </c>
      <c r="G601" s="122">
        <f>G602+G603</f>
        <v>7803.3</v>
      </c>
    </row>
    <row r="602" spans="1:7" ht="30" x14ac:dyDescent="0.25">
      <c r="A602" s="134" t="s">
        <v>513</v>
      </c>
      <c r="B602" s="119" t="s">
        <v>896</v>
      </c>
      <c r="C602" s="91" t="s">
        <v>52</v>
      </c>
      <c r="D602" s="106" t="s">
        <v>968</v>
      </c>
      <c r="E602" s="118">
        <v>200</v>
      </c>
      <c r="F602" s="111">
        <v>17.3</v>
      </c>
      <c r="G602" s="111">
        <v>17.3</v>
      </c>
    </row>
    <row r="603" spans="1:7" x14ac:dyDescent="0.25">
      <c r="A603" s="134" t="s">
        <v>514</v>
      </c>
      <c r="B603" s="119" t="s">
        <v>896</v>
      </c>
      <c r="C603" s="91" t="s">
        <v>52</v>
      </c>
      <c r="D603" s="106" t="s">
        <v>968</v>
      </c>
      <c r="E603" s="118">
        <v>300</v>
      </c>
      <c r="F603" s="111">
        <v>7788</v>
      </c>
      <c r="G603" s="111">
        <v>7786</v>
      </c>
    </row>
    <row r="604" spans="1:7" x14ac:dyDescent="0.25">
      <c r="A604" s="134" t="s">
        <v>55</v>
      </c>
      <c r="B604" s="119" t="s">
        <v>896</v>
      </c>
      <c r="C604" s="91" t="s">
        <v>54</v>
      </c>
      <c r="D604" s="106"/>
      <c r="E604" s="118"/>
      <c r="F604" s="122">
        <f>F605+F609</f>
        <v>137732.1</v>
      </c>
      <c r="G604" s="122">
        <f>G605+G609</f>
        <v>135165.9</v>
      </c>
    </row>
    <row r="605" spans="1:7" x14ac:dyDescent="0.25">
      <c r="A605" s="140" t="s">
        <v>506</v>
      </c>
      <c r="B605" s="119" t="s">
        <v>896</v>
      </c>
      <c r="C605" s="91" t="s">
        <v>54</v>
      </c>
      <c r="D605" s="93" t="s">
        <v>507</v>
      </c>
      <c r="E605" s="118"/>
      <c r="F605" s="122">
        <f>F606</f>
        <v>7.9</v>
      </c>
      <c r="G605" s="122">
        <f>G606</f>
        <v>7.9</v>
      </c>
    </row>
    <row r="606" spans="1:7" x14ac:dyDescent="0.25">
      <c r="A606" s="140" t="s">
        <v>780</v>
      </c>
      <c r="B606" s="119" t="s">
        <v>896</v>
      </c>
      <c r="C606" s="91" t="s">
        <v>54</v>
      </c>
      <c r="D606" s="91" t="s">
        <v>781</v>
      </c>
      <c r="E606" s="118"/>
      <c r="F606" s="122">
        <f>F607+F608</f>
        <v>7.9</v>
      </c>
      <c r="G606" s="122">
        <f>G607+G608</f>
        <v>7.9</v>
      </c>
    </row>
    <row r="607" spans="1:7" ht="30" x14ac:dyDescent="0.25">
      <c r="A607" s="134" t="s">
        <v>513</v>
      </c>
      <c r="B607" s="119" t="s">
        <v>896</v>
      </c>
      <c r="C607" s="91" t="s">
        <v>54</v>
      </c>
      <c r="D607" s="91" t="s">
        <v>781</v>
      </c>
      <c r="E607" s="118">
        <v>200</v>
      </c>
      <c r="F607" s="111">
        <v>3.2</v>
      </c>
      <c r="G607" s="111">
        <v>3.2</v>
      </c>
    </row>
    <row r="608" spans="1:7" ht="30" x14ac:dyDescent="0.25">
      <c r="A608" s="140" t="s">
        <v>630</v>
      </c>
      <c r="B608" s="119" t="s">
        <v>896</v>
      </c>
      <c r="C608" s="91" t="s">
        <v>54</v>
      </c>
      <c r="D608" s="91" t="s">
        <v>781</v>
      </c>
      <c r="E608" s="118">
        <v>600</v>
      </c>
      <c r="F608" s="111">
        <v>4.7</v>
      </c>
      <c r="G608" s="111">
        <v>4.7</v>
      </c>
    </row>
    <row r="609" spans="1:7" ht="30" x14ac:dyDescent="0.25">
      <c r="A609" s="134" t="s">
        <v>700</v>
      </c>
      <c r="B609" s="119" t="s">
        <v>896</v>
      </c>
      <c r="C609" s="91" t="s">
        <v>54</v>
      </c>
      <c r="D609" s="91" t="s">
        <v>701</v>
      </c>
      <c r="E609" s="118"/>
      <c r="F609" s="122">
        <f>F610+F620+F634</f>
        <v>137724.20000000001</v>
      </c>
      <c r="G609" s="122">
        <f>G610+G620+G634</f>
        <v>135158</v>
      </c>
    </row>
    <row r="610" spans="1:7" ht="30" x14ac:dyDescent="0.25">
      <c r="A610" s="135" t="s">
        <v>702</v>
      </c>
      <c r="B610" s="119" t="s">
        <v>896</v>
      </c>
      <c r="C610" s="91" t="s">
        <v>54</v>
      </c>
      <c r="D610" s="91" t="s">
        <v>703</v>
      </c>
      <c r="E610" s="118"/>
      <c r="F610" s="122">
        <f>F611</f>
        <v>2810</v>
      </c>
      <c r="G610" s="122">
        <f>G611</f>
        <v>656.2</v>
      </c>
    </row>
    <row r="611" spans="1:7" ht="45" x14ac:dyDescent="0.25">
      <c r="A611" s="135" t="s">
        <v>897</v>
      </c>
      <c r="B611" s="119" t="s">
        <v>896</v>
      </c>
      <c r="C611" s="91" t="s">
        <v>54</v>
      </c>
      <c r="D611" s="91" t="s">
        <v>898</v>
      </c>
      <c r="E611" s="118"/>
      <c r="F611" s="122">
        <f>F612+F614+F616+F618</f>
        <v>2810</v>
      </c>
      <c r="G611" s="122">
        <f>G612+G614+G616+G618</f>
        <v>656.2</v>
      </c>
    </row>
    <row r="612" spans="1:7" ht="80.25" customHeight="1" x14ac:dyDescent="0.25">
      <c r="A612" s="135" t="s">
        <v>969</v>
      </c>
      <c r="B612" s="119" t="s">
        <v>896</v>
      </c>
      <c r="C612" s="91" t="s">
        <v>54</v>
      </c>
      <c r="D612" s="91" t="s">
        <v>970</v>
      </c>
      <c r="E612" s="118"/>
      <c r="F612" s="122">
        <f>F613</f>
        <v>146.19999999999999</v>
      </c>
      <c r="G612" s="122">
        <f>G613</f>
        <v>146.19999999999999</v>
      </c>
    </row>
    <row r="613" spans="1:7" ht="30" x14ac:dyDescent="0.25">
      <c r="A613" s="134" t="s">
        <v>513</v>
      </c>
      <c r="B613" s="119" t="s">
        <v>896</v>
      </c>
      <c r="C613" s="91" t="s">
        <v>54</v>
      </c>
      <c r="D613" s="91" t="s">
        <v>970</v>
      </c>
      <c r="E613" s="118">
        <v>200</v>
      </c>
      <c r="F613" s="111">
        <v>146.19999999999999</v>
      </c>
      <c r="G613" s="111">
        <v>146.19999999999999</v>
      </c>
    </row>
    <row r="614" spans="1:7" ht="121.5" customHeight="1" x14ac:dyDescent="0.25">
      <c r="A614" s="134" t="s">
        <v>971</v>
      </c>
      <c r="B614" s="119" t="s">
        <v>896</v>
      </c>
      <c r="C614" s="91" t="s">
        <v>54</v>
      </c>
      <c r="D614" s="91" t="s">
        <v>939</v>
      </c>
      <c r="E614" s="118"/>
      <c r="F614" s="122">
        <f>F615</f>
        <v>1049.3</v>
      </c>
      <c r="G614" s="122">
        <f>G615</f>
        <v>164.2</v>
      </c>
    </row>
    <row r="615" spans="1:7" ht="30" x14ac:dyDescent="0.25">
      <c r="A615" s="134" t="s">
        <v>513</v>
      </c>
      <c r="B615" s="119" t="s">
        <v>896</v>
      </c>
      <c r="C615" s="91" t="s">
        <v>54</v>
      </c>
      <c r="D615" s="91" t="s">
        <v>939</v>
      </c>
      <c r="E615" s="118">
        <v>200</v>
      </c>
      <c r="F615" s="111">
        <v>1049.3</v>
      </c>
      <c r="G615" s="111">
        <v>164.2</v>
      </c>
    </row>
    <row r="616" spans="1:7" ht="90" x14ac:dyDescent="0.25">
      <c r="A616" s="134" t="s">
        <v>972</v>
      </c>
      <c r="B616" s="119" t="s">
        <v>896</v>
      </c>
      <c r="C616" s="91" t="s">
        <v>54</v>
      </c>
      <c r="D616" s="91" t="s">
        <v>973</v>
      </c>
      <c r="E616" s="119"/>
      <c r="F616" s="122">
        <f>F617</f>
        <v>1599.8</v>
      </c>
      <c r="G616" s="122">
        <f>G617</f>
        <v>345.8</v>
      </c>
    </row>
    <row r="617" spans="1:7" ht="30" x14ac:dyDescent="0.25">
      <c r="A617" s="134" t="s">
        <v>513</v>
      </c>
      <c r="B617" s="119" t="s">
        <v>896</v>
      </c>
      <c r="C617" s="91" t="s">
        <v>54</v>
      </c>
      <c r="D617" s="91" t="s">
        <v>973</v>
      </c>
      <c r="E617" s="119" t="s">
        <v>881</v>
      </c>
      <c r="F617" s="111">
        <v>1599.8</v>
      </c>
      <c r="G617" s="111">
        <v>345.8</v>
      </c>
    </row>
    <row r="618" spans="1:7" ht="75" x14ac:dyDescent="0.25">
      <c r="A618" s="134" t="s">
        <v>942</v>
      </c>
      <c r="B618" s="119" t="s">
        <v>896</v>
      </c>
      <c r="C618" s="91" t="s">
        <v>54</v>
      </c>
      <c r="D618" s="91" t="s">
        <v>943</v>
      </c>
      <c r="E618" s="119"/>
      <c r="F618" s="122">
        <f>F619</f>
        <v>14.7</v>
      </c>
      <c r="G618" s="122">
        <f>G619</f>
        <v>0</v>
      </c>
    </row>
    <row r="619" spans="1:7" ht="30" x14ac:dyDescent="0.25">
      <c r="A619" s="134" t="s">
        <v>513</v>
      </c>
      <c r="B619" s="119" t="s">
        <v>896</v>
      </c>
      <c r="C619" s="91" t="s">
        <v>54</v>
      </c>
      <c r="D619" s="91" t="s">
        <v>943</v>
      </c>
      <c r="E619" s="119" t="s">
        <v>881</v>
      </c>
      <c r="F619" s="111">
        <v>14.7</v>
      </c>
      <c r="G619" s="111">
        <v>0</v>
      </c>
    </row>
    <row r="620" spans="1:7" x14ac:dyDescent="0.25">
      <c r="A620" s="135" t="s">
        <v>961</v>
      </c>
      <c r="B620" s="119" t="s">
        <v>896</v>
      </c>
      <c r="C620" s="91" t="s">
        <v>54</v>
      </c>
      <c r="D620" s="93" t="s">
        <v>962</v>
      </c>
      <c r="E620" s="118"/>
      <c r="F620" s="122">
        <f>F621+F631</f>
        <v>20824.599999999999</v>
      </c>
      <c r="G620" s="122">
        <f>G621+G631</f>
        <v>20603.8</v>
      </c>
    </row>
    <row r="621" spans="1:7" ht="45" x14ac:dyDescent="0.25">
      <c r="A621" s="137" t="s">
        <v>974</v>
      </c>
      <c r="B621" s="119" t="s">
        <v>896</v>
      </c>
      <c r="C621" s="91" t="s">
        <v>54</v>
      </c>
      <c r="D621" s="93" t="s">
        <v>975</v>
      </c>
      <c r="E621" s="118"/>
      <c r="F621" s="122">
        <f>F622+F624+F626+F629</f>
        <v>19765.399999999998</v>
      </c>
      <c r="G621" s="122">
        <f>G622+G624+G626+G629</f>
        <v>19544.599999999999</v>
      </c>
    </row>
    <row r="622" spans="1:7" ht="58.5" customHeight="1" x14ac:dyDescent="0.25">
      <c r="A622" s="134" t="s">
        <v>976</v>
      </c>
      <c r="B622" s="119" t="s">
        <v>896</v>
      </c>
      <c r="C622" s="91" t="s">
        <v>54</v>
      </c>
      <c r="D622" s="91" t="s">
        <v>977</v>
      </c>
      <c r="E622" s="118"/>
      <c r="F622" s="122">
        <f>F623</f>
        <v>79.400000000000006</v>
      </c>
      <c r="G622" s="122">
        <f>G623</f>
        <v>79.400000000000006</v>
      </c>
    </row>
    <row r="623" spans="1:7" ht="30" x14ac:dyDescent="0.25">
      <c r="A623" s="134" t="s">
        <v>513</v>
      </c>
      <c r="B623" s="119" t="s">
        <v>896</v>
      </c>
      <c r="C623" s="91" t="s">
        <v>54</v>
      </c>
      <c r="D623" s="91" t="s">
        <v>977</v>
      </c>
      <c r="E623" s="118">
        <v>200</v>
      </c>
      <c r="F623" s="111">
        <v>79.400000000000006</v>
      </c>
      <c r="G623" s="111">
        <v>79.400000000000006</v>
      </c>
    </row>
    <row r="624" spans="1:7" ht="85.5" customHeight="1" x14ac:dyDescent="0.25">
      <c r="A624" s="134" t="s">
        <v>978</v>
      </c>
      <c r="B624" s="119" t="s">
        <v>896</v>
      </c>
      <c r="C624" s="91" t="s">
        <v>54</v>
      </c>
      <c r="D624" s="91" t="s">
        <v>979</v>
      </c>
      <c r="E624" s="118"/>
      <c r="F624" s="122">
        <f>F625</f>
        <v>2.2000000000000002</v>
      </c>
      <c r="G624" s="122">
        <f>G625</f>
        <v>2.2000000000000002</v>
      </c>
    </row>
    <row r="625" spans="1:7" ht="30" x14ac:dyDescent="0.25">
      <c r="A625" s="134" t="s">
        <v>513</v>
      </c>
      <c r="B625" s="119" t="s">
        <v>896</v>
      </c>
      <c r="C625" s="91" t="s">
        <v>54</v>
      </c>
      <c r="D625" s="91" t="s">
        <v>979</v>
      </c>
      <c r="E625" s="118">
        <v>200</v>
      </c>
      <c r="F625" s="111">
        <v>2.2000000000000002</v>
      </c>
      <c r="G625" s="111">
        <v>2.2000000000000002</v>
      </c>
    </row>
    <row r="626" spans="1:7" ht="57.75" customHeight="1" x14ac:dyDescent="0.25">
      <c r="A626" s="134" t="s">
        <v>980</v>
      </c>
      <c r="B626" s="119" t="s">
        <v>896</v>
      </c>
      <c r="C626" s="91" t="s">
        <v>54</v>
      </c>
      <c r="D626" s="93" t="s">
        <v>981</v>
      </c>
      <c r="E626" s="118"/>
      <c r="F626" s="122">
        <f>F627+F628</f>
        <v>18975.7</v>
      </c>
      <c r="G626" s="122">
        <f>G627+G628</f>
        <v>18905.599999999999</v>
      </c>
    </row>
    <row r="627" spans="1:7" ht="75" x14ac:dyDescent="0.25">
      <c r="A627" s="134" t="s">
        <v>510</v>
      </c>
      <c r="B627" s="119" t="s">
        <v>896</v>
      </c>
      <c r="C627" s="91" t="s">
        <v>54</v>
      </c>
      <c r="D627" s="93" t="s">
        <v>981</v>
      </c>
      <c r="E627" s="121">
        <v>100</v>
      </c>
      <c r="F627" s="111">
        <v>18645.7</v>
      </c>
      <c r="G627" s="111">
        <v>18592.8</v>
      </c>
    </row>
    <row r="628" spans="1:7" ht="30" x14ac:dyDescent="0.25">
      <c r="A628" s="134" t="s">
        <v>513</v>
      </c>
      <c r="B628" s="119" t="s">
        <v>896</v>
      </c>
      <c r="C628" s="91" t="s">
        <v>54</v>
      </c>
      <c r="D628" s="93" t="s">
        <v>981</v>
      </c>
      <c r="E628" s="121">
        <v>200</v>
      </c>
      <c r="F628" s="111">
        <v>330</v>
      </c>
      <c r="G628" s="111">
        <v>312.8</v>
      </c>
    </row>
    <row r="629" spans="1:7" ht="75" x14ac:dyDescent="0.25">
      <c r="A629" s="134" t="s">
        <v>982</v>
      </c>
      <c r="B629" s="119" t="s">
        <v>896</v>
      </c>
      <c r="C629" s="91" t="s">
        <v>54</v>
      </c>
      <c r="D629" s="91" t="s">
        <v>983</v>
      </c>
      <c r="E629" s="121"/>
      <c r="F629" s="122">
        <f>F630</f>
        <v>708.1</v>
      </c>
      <c r="G629" s="122">
        <f>G630</f>
        <v>557.4</v>
      </c>
    </row>
    <row r="630" spans="1:7" ht="30" x14ac:dyDescent="0.25">
      <c r="A630" s="134" t="s">
        <v>513</v>
      </c>
      <c r="B630" s="119" t="s">
        <v>896</v>
      </c>
      <c r="C630" s="91" t="s">
        <v>54</v>
      </c>
      <c r="D630" s="91" t="s">
        <v>983</v>
      </c>
      <c r="E630" s="121">
        <v>200</v>
      </c>
      <c r="F630" s="111">
        <v>708.1</v>
      </c>
      <c r="G630" s="111">
        <v>557.4</v>
      </c>
    </row>
    <row r="631" spans="1:7" ht="30" x14ac:dyDescent="0.25">
      <c r="A631" s="139" t="s">
        <v>984</v>
      </c>
      <c r="B631" s="119" t="s">
        <v>896</v>
      </c>
      <c r="C631" s="91" t="s">
        <v>54</v>
      </c>
      <c r="D631" s="106" t="s">
        <v>985</v>
      </c>
      <c r="E631" s="121"/>
      <c r="F631" s="122">
        <f t="shared" ref="F631:G632" si="49">F632</f>
        <v>1059.2</v>
      </c>
      <c r="G631" s="122">
        <f t="shared" si="49"/>
        <v>1059.2</v>
      </c>
    </row>
    <row r="632" spans="1:7" ht="30" x14ac:dyDescent="0.25">
      <c r="A632" s="139" t="s">
        <v>986</v>
      </c>
      <c r="B632" s="119" t="s">
        <v>896</v>
      </c>
      <c r="C632" s="91" t="s">
        <v>54</v>
      </c>
      <c r="D632" s="106" t="s">
        <v>987</v>
      </c>
      <c r="E632" s="121"/>
      <c r="F632" s="122">
        <f t="shared" si="49"/>
        <v>1059.2</v>
      </c>
      <c r="G632" s="122">
        <f t="shared" si="49"/>
        <v>1059.2</v>
      </c>
    </row>
    <row r="633" spans="1:7" ht="30" x14ac:dyDescent="0.25">
      <c r="A633" s="134" t="s">
        <v>630</v>
      </c>
      <c r="B633" s="119" t="s">
        <v>896</v>
      </c>
      <c r="C633" s="91" t="s">
        <v>54</v>
      </c>
      <c r="D633" s="106" t="s">
        <v>987</v>
      </c>
      <c r="E633" s="121">
        <v>600</v>
      </c>
      <c r="F633" s="111">
        <v>1059.2</v>
      </c>
      <c r="G633" s="111">
        <v>1059.2</v>
      </c>
    </row>
    <row r="634" spans="1:7" ht="62.25" customHeight="1" x14ac:dyDescent="0.25">
      <c r="A634" s="134" t="s">
        <v>988</v>
      </c>
      <c r="B634" s="119" t="s">
        <v>896</v>
      </c>
      <c r="C634" s="91" t="s">
        <v>54</v>
      </c>
      <c r="D634" s="93" t="s">
        <v>914</v>
      </c>
      <c r="E634" s="118"/>
      <c r="F634" s="122">
        <f>F635+F645</f>
        <v>114089.60000000001</v>
      </c>
      <c r="G634" s="122">
        <f>G635+G645</f>
        <v>113898</v>
      </c>
    </row>
    <row r="635" spans="1:7" ht="30" x14ac:dyDescent="0.25">
      <c r="A635" s="134" t="s">
        <v>989</v>
      </c>
      <c r="B635" s="119" t="s">
        <v>896</v>
      </c>
      <c r="C635" s="91" t="s">
        <v>54</v>
      </c>
      <c r="D635" s="93" t="s">
        <v>990</v>
      </c>
      <c r="E635" s="118"/>
      <c r="F635" s="122">
        <f>F636+F640</f>
        <v>113815.1</v>
      </c>
      <c r="G635" s="122">
        <f>G636+G640</f>
        <v>113642.6</v>
      </c>
    </row>
    <row r="636" spans="1:7" ht="45" x14ac:dyDescent="0.25">
      <c r="A636" s="135" t="s">
        <v>530</v>
      </c>
      <c r="B636" s="119" t="s">
        <v>896</v>
      </c>
      <c r="C636" s="91" t="s">
        <v>54</v>
      </c>
      <c r="D636" s="106" t="s">
        <v>991</v>
      </c>
      <c r="E636" s="118"/>
      <c r="F636" s="122">
        <f>F637+F638+F639</f>
        <v>38308.5</v>
      </c>
      <c r="G636" s="122">
        <f>G637+G638+G639</f>
        <v>38153.1</v>
      </c>
    </row>
    <row r="637" spans="1:7" ht="81" customHeight="1" x14ac:dyDescent="0.25">
      <c r="A637" s="134" t="s">
        <v>510</v>
      </c>
      <c r="B637" s="119" t="s">
        <v>896</v>
      </c>
      <c r="C637" s="91" t="s">
        <v>54</v>
      </c>
      <c r="D637" s="106" t="s">
        <v>991</v>
      </c>
      <c r="E637" s="118">
        <v>100</v>
      </c>
      <c r="F637" s="111">
        <v>35768.6</v>
      </c>
      <c r="G637" s="111">
        <v>35613.199999999997</v>
      </c>
    </row>
    <row r="638" spans="1:7" ht="30" x14ac:dyDescent="0.25">
      <c r="A638" s="134" t="s">
        <v>513</v>
      </c>
      <c r="B638" s="119" t="s">
        <v>896</v>
      </c>
      <c r="C638" s="91" t="s">
        <v>54</v>
      </c>
      <c r="D638" s="106" t="s">
        <v>991</v>
      </c>
      <c r="E638" s="118">
        <v>200</v>
      </c>
      <c r="F638" s="111">
        <v>962.3</v>
      </c>
      <c r="G638" s="111">
        <v>962.3</v>
      </c>
    </row>
    <row r="639" spans="1:7" x14ac:dyDescent="0.25">
      <c r="A639" s="134" t="s">
        <v>514</v>
      </c>
      <c r="B639" s="119" t="s">
        <v>896</v>
      </c>
      <c r="C639" s="91" t="s">
        <v>54</v>
      </c>
      <c r="D639" s="106" t="s">
        <v>991</v>
      </c>
      <c r="E639" s="118">
        <v>300</v>
      </c>
      <c r="F639" s="111">
        <v>1577.6</v>
      </c>
      <c r="G639" s="111">
        <v>1577.6</v>
      </c>
    </row>
    <row r="640" spans="1:7" ht="45" x14ac:dyDescent="0.25">
      <c r="A640" s="135" t="s">
        <v>546</v>
      </c>
      <c r="B640" s="119" t="s">
        <v>896</v>
      </c>
      <c r="C640" s="91" t="s">
        <v>54</v>
      </c>
      <c r="D640" s="106" t="s">
        <v>992</v>
      </c>
      <c r="E640" s="118"/>
      <c r="F640" s="122">
        <f>F641+F642+F643+F644</f>
        <v>75506.600000000006</v>
      </c>
      <c r="G640" s="122">
        <f>G641+G642+G643+G644</f>
        <v>75489.5</v>
      </c>
    </row>
    <row r="641" spans="1:7" ht="75" x14ac:dyDescent="0.25">
      <c r="A641" s="134" t="s">
        <v>510</v>
      </c>
      <c r="B641" s="119" t="s">
        <v>896</v>
      </c>
      <c r="C641" s="91" t="s">
        <v>54</v>
      </c>
      <c r="D641" s="106" t="s">
        <v>992</v>
      </c>
      <c r="E641" s="118">
        <v>100</v>
      </c>
      <c r="F641" s="111">
        <v>67890.100000000006</v>
      </c>
      <c r="G641" s="111">
        <v>67873</v>
      </c>
    </row>
    <row r="642" spans="1:7" ht="30" x14ac:dyDescent="0.25">
      <c r="A642" s="134" t="s">
        <v>513</v>
      </c>
      <c r="B642" s="119" t="s">
        <v>896</v>
      </c>
      <c r="C642" s="91" t="s">
        <v>54</v>
      </c>
      <c r="D642" s="106" t="s">
        <v>992</v>
      </c>
      <c r="E642" s="118">
        <v>200</v>
      </c>
      <c r="F642" s="111">
        <v>2618.8000000000002</v>
      </c>
      <c r="G642" s="111">
        <v>2618.8000000000002</v>
      </c>
    </row>
    <row r="643" spans="1:7" x14ac:dyDescent="0.25">
      <c r="A643" s="135" t="s">
        <v>532</v>
      </c>
      <c r="B643" s="119" t="s">
        <v>896</v>
      </c>
      <c r="C643" s="91" t="s">
        <v>54</v>
      </c>
      <c r="D643" s="106" t="s">
        <v>992</v>
      </c>
      <c r="E643" s="118">
        <v>800</v>
      </c>
      <c r="F643" s="111">
        <v>1.7</v>
      </c>
      <c r="G643" s="111">
        <v>1.7</v>
      </c>
    </row>
    <row r="644" spans="1:7" ht="30" x14ac:dyDescent="0.25">
      <c r="A644" s="134" t="s">
        <v>630</v>
      </c>
      <c r="B644" s="119" t="s">
        <v>896</v>
      </c>
      <c r="C644" s="91" t="s">
        <v>54</v>
      </c>
      <c r="D644" s="106" t="s">
        <v>992</v>
      </c>
      <c r="E644" s="118">
        <v>600</v>
      </c>
      <c r="F644" s="111">
        <v>4996</v>
      </c>
      <c r="G644" s="111">
        <v>4996</v>
      </c>
    </row>
    <row r="645" spans="1:7" ht="45" x14ac:dyDescent="0.25">
      <c r="A645" s="139" t="s">
        <v>993</v>
      </c>
      <c r="B645" s="119" t="s">
        <v>896</v>
      </c>
      <c r="C645" s="91" t="s">
        <v>54</v>
      </c>
      <c r="D645" s="106" t="s">
        <v>916</v>
      </c>
      <c r="E645" s="118"/>
      <c r="F645" s="122">
        <f t="shared" ref="F645:G646" si="50">F646</f>
        <v>274.5</v>
      </c>
      <c r="G645" s="122">
        <f t="shared" si="50"/>
        <v>255.4</v>
      </c>
    </row>
    <row r="646" spans="1:7" ht="30" x14ac:dyDescent="0.25">
      <c r="A646" s="139" t="s">
        <v>917</v>
      </c>
      <c r="B646" s="119" t="s">
        <v>896</v>
      </c>
      <c r="C646" s="91" t="s">
        <v>54</v>
      </c>
      <c r="D646" s="106" t="s">
        <v>918</v>
      </c>
      <c r="E646" s="118"/>
      <c r="F646" s="122">
        <f t="shared" si="50"/>
        <v>274.5</v>
      </c>
      <c r="G646" s="122">
        <f t="shared" si="50"/>
        <v>255.4</v>
      </c>
    </row>
    <row r="647" spans="1:7" ht="30" x14ac:dyDescent="0.25">
      <c r="A647" s="134" t="s">
        <v>630</v>
      </c>
      <c r="B647" s="119" t="s">
        <v>896</v>
      </c>
      <c r="C647" s="91" t="s">
        <v>54</v>
      </c>
      <c r="D647" s="106" t="s">
        <v>918</v>
      </c>
      <c r="E647" s="118">
        <v>600</v>
      </c>
      <c r="F647" s="111">
        <v>274.5</v>
      </c>
      <c r="G647" s="111">
        <v>255.4</v>
      </c>
    </row>
    <row r="648" spans="1:7" x14ac:dyDescent="0.25">
      <c r="A648" s="134" t="s">
        <v>63</v>
      </c>
      <c r="B648" s="119" t="s">
        <v>896</v>
      </c>
      <c r="C648" s="91" t="s">
        <v>62</v>
      </c>
      <c r="D648" s="91"/>
      <c r="E648" s="118"/>
      <c r="F648" s="122">
        <f t="shared" ref="F648:G649" si="51">F649</f>
        <v>159770.4</v>
      </c>
      <c r="G648" s="122">
        <f t="shared" si="51"/>
        <v>159509.1</v>
      </c>
    </row>
    <row r="649" spans="1:7" x14ac:dyDescent="0.25">
      <c r="A649" s="134" t="s">
        <v>736</v>
      </c>
      <c r="B649" s="119" t="s">
        <v>896</v>
      </c>
      <c r="C649" s="91" t="s">
        <v>68</v>
      </c>
      <c r="D649" s="91"/>
      <c r="E649" s="119"/>
      <c r="F649" s="122">
        <f t="shared" si="51"/>
        <v>159770.4</v>
      </c>
      <c r="G649" s="122">
        <f t="shared" si="51"/>
        <v>159509.1</v>
      </c>
    </row>
    <row r="650" spans="1:7" ht="30" x14ac:dyDescent="0.25">
      <c r="A650" s="134" t="s">
        <v>700</v>
      </c>
      <c r="B650" s="119" t="s">
        <v>896</v>
      </c>
      <c r="C650" s="91" t="s">
        <v>68</v>
      </c>
      <c r="D650" s="91" t="s">
        <v>701</v>
      </c>
      <c r="E650" s="119"/>
      <c r="F650" s="122">
        <f>F651+F657</f>
        <v>159770.4</v>
      </c>
      <c r="G650" s="122">
        <f>G651+G657</f>
        <v>159509.1</v>
      </c>
    </row>
    <row r="651" spans="1:7" ht="30" x14ac:dyDescent="0.25">
      <c r="A651" s="135" t="s">
        <v>702</v>
      </c>
      <c r="B651" s="119" t="s">
        <v>896</v>
      </c>
      <c r="C651" s="91" t="s">
        <v>68</v>
      </c>
      <c r="D651" s="91" t="s">
        <v>703</v>
      </c>
      <c r="E651" s="119"/>
      <c r="F651" s="122">
        <f t="shared" ref="F651:G652" si="52">F652</f>
        <v>104548.8</v>
      </c>
      <c r="G651" s="122">
        <f t="shared" si="52"/>
        <v>104548.3</v>
      </c>
    </row>
    <row r="652" spans="1:7" ht="45" x14ac:dyDescent="0.25">
      <c r="A652" s="135" t="s">
        <v>897</v>
      </c>
      <c r="B652" s="119" t="s">
        <v>896</v>
      </c>
      <c r="C652" s="91" t="s">
        <v>68</v>
      </c>
      <c r="D652" s="91" t="s">
        <v>898</v>
      </c>
      <c r="E652" s="119"/>
      <c r="F652" s="122">
        <f t="shared" si="52"/>
        <v>104548.8</v>
      </c>
      <c r="G652" s="122">
        <f t="shared" si="52"/>
        <v>104548.3</v>
      </c>
    </row>
    <row r="653" spans="1:7" ht="75" x14ac:dyDescent="0.25">
      <c r="A653" s="135" t="s">
        <v>969</v>
      </c>
      <c r="B653" s="119" t="s">
        <v>896</v>
      </c>
      <c r="C653" s="91" t="s">
        <v>68</v>
      </c>
      <c r="D653" s="91" t="s">
        <v>970</v>
      </c>
      <c r="E653" s="118"/>
      <c r="F653" s="122">
        <f>F654+F655+F656</f>
        <v>104548.8</v>
      </c>
      <c r="G653" s="122">
        <f>G654+G655+G656</f>
        <v>104548.3</v>
      </c>
    </row>
    <row r="654" spans="1:7" ht="30" x14ac:dyDescent="0.25">
      <c r="A654" s="140" t="s">
        <v>513</v>
      </c>
      <c r="B654" s="119" t="s">
        <v>896</v>
      </c>
      <c r="C654" s="91" t="s">
        <v>68</v>
      </c>
      <c r="D654" s="91" t="s">
        <v>970</v>
      </c>
      <c r="E654" s="118">
        <v>200</v>
      </c>
      <c r="F654" s="111">
        <v>14</v>
      </c>
      <c r="G654" s="111">
        <v>13.5</v>
      </c>
    </row>
    <row r="655" spans="1:7" x14ac:dyDescent="0.25">
      <c r="A655" s="140" t="s">
        <v>514</v>
      </c>
      <c r="B655" s="119" t="s">
        <v>896</v>
      </c>
      <c r="C655" s="91" t="s">
        <v>68</v>
      </c>
      <c r="D655" s="91" t="s">
        <v>970</v>
      </c>
      <c r="E655" s="118">
        <v>300</v>
      </c>
      <c r="F655" s="111">
        <v>1574.8</v>
      </c>
      <c r="G655" s="111">
        <v>1574.8</v>
      </c>
    </row>
    <row r="656" spans="1:7" ht="30" x14ac:dyDescent="0.25">
      <c r="A656" s="134" t="s">
        <v>630</v>
      </c>
      <c r="B656" s="119" t="s">
        <v>896</v>
      </c>
      <c r="C656" s="91" t="s">
        <v>68</v>
      </c>
      <c r="D656" s="91" t="s">
        <v>970</v>
      </c>
      <c r="E656" s="118">
        <v>600</v>
      </c>
      <c r="F656" s="111">
        <v>102960</v>
      </c>
      <c r="G656" s="111">
        <v>102960</v>
      </c>
    </row>
    <row r="657" spans="1:7" x14ac:dyDescent="0.25">
      <c r="A657" s="135" t="s">
        <v>961</v>
      </c>
      <c r="B657" s="119" t="s">
        <v>896</v>
      </c>
      <c r="C657" s="91" t="s">
        <v>68</v>
      </c>
      <c r="D657" s="91" t="s">
        <v>962</v>
      </c>
      <c r="E657" s="119"/>
      <c r="F657" s="122">
        <f>F658</f>
        <v>55221.599999999999</v>
      </c>
      <c r="G657" s="122">
        <f>G658</f>
        <v>54960.799999999996</v>
      </c>
    </row>
    <row r="658" spans="1:7" ht="45" x14ac:dyDescent="0.25">
      <c r="A658" s="137" t="s">
        <v>974</v>
      </c>
      <c r="B658" s="119" t="s">
        <v>896</v>
      </c>
      <c r="C658" s="91" t="s">
        <v>68</v>
      </c>
      <c r="D658" s="91" t="s">
        <v>975</v>
      </c>
      <c r="E658" s="119"/>
      <c r="F658" s="122">
        <f>F659+F662+F665</f>
        <v>55221.599999999999</v>
      </c>
      <c r="G658" s="122">
        <f>G659+G662+G665</f>
        <v>54960.799999999996</v>
      </c>
    </row>
    <row r="659" spans="1:7" ht="62.25" customHeight="1" x14ac:dyDescent="0.25">
      <c r="A659" s="134" t="s">
        <v>976</v>
      </c>
      <c r="B659" s="119" t="s">
        <v>896</v>
      </c>
      <c r="C659" s="91" t="s">
        <v>68</v>
      </c>
      <c r="D659" s="91" t="s">
        <v>977</v>
      </c>
      <c r="E659" s="118"/>
      <c r="F659" s="122">
        <f>F660+F661</f>
        <v>5298.7</v>
      </c>
      <c r="G659" s="122">
        <f>G660+G661</f>
        <v>5298.7</v>
      </c>
    </row>
    <row r="660" spans="1:7" ht="30" x14ac:dyDescent="0.25">
      <c r="A660" s="134" t="s">
        <v>513</v>
      </c>
      <c r="B660" s="119" t="s">
        <v>896</v>
      </c>
      <c r="C660" s="91" t="s">
        <v>68</v>
      </c>
      <c r="D660" s="91" t="s">
        <v>977</v>
      </c>
      <c r="E660" s="118">
        <v>200</v>
      </c>
      <c r="F660" s="111">
        <v>47.7</v>
      </c>
      <c r="G660" s="111">
        <v>47.7</v>
      </c>
    </row>
    <row r="661" spans="1:7" x14ac:dyDescent="0.25">
      <c r="A661" s="134" t="s">
        <v>514</v>
      </c>
      <c r="B661" s="119" t="s">
        <v>896</v>
      </c>
      <c r="C661" s="91" t="s">
        <v>68</v>
      </c>
      <c r="D661" s="91" t="s">
        <v>977</v>
      </c>
      <c r="E661" s="118">
        <v>300</v>
      </c>
      <c r="F661" s="111">
        <v>5251</v>
      </c>
      <c r="G661" s="111">
        <v>5251</v>
      </c>
    </row>
    <row r="662" spans="1:7" ht="93" customHeight="1" x14ac:dyDescent="0.25">
      <c r="A662" s="134" t="s">
        <v>978</v>
      </c>
      <c r="B662" s="119" t="s">
        <v>896</v>
      </c>
      <c r="C662" s="91" t="s">
        <v>68</v>
      </c>
      <c r="D662" s="91" t="s">
        <v>979</v>
      </c>
      <c r="E662" s="118"/>
      <c r="F662" s="122">
        <f>F663+F664</f>
        <v>153.30000000000001</v>
      </c>
      <c r="G662" s="122">
        <f>G663+G664</f>
        <v>153.30000000000001</v>
      </c>
    </row>
    <row r="663" spans="1:7" ht="30" x14ac:dyDescent="0.25">
      <c r="A663" s="134" t="s">
        <v>513</v>
      </c>
      <c r="B663" s="119" t="s">
        <v>896</v>
      </c>
      <c r="C663" s="91" t="s">
        <v>68</v>
      </c>
      <c r="D663" s="91" t="s">
        <v>979</v>
      </c>
      <c r="E663" s="118">
        <v>200</v>
      </c>
      <c r="F663" s="111">
        <v>1.4</v>
      </c>
      <c r="G663" s="111">
        <v>1.4</v>
      </c>
    </row>
    <row r="664" spans="1:7" x14ac:dyDescent="0.25">
      <c r="A664" s="134" t="s">
        <v>514</v>
      </c>
      <c r="B664" s="119" t="s">
        <v>896</v>
      </c>
      <c r="C664" s="91" t="s">
        <v>68</v>
      </c>
      <c r="D664" s="91" t="s">
        <v>979</v>
      </c>
      <c r="E664" s="118">
        <v>300</v>
      </c>
      <c r="F664" s="111">
        <v>151.9</v>
      </c>
      <c r="G664" s="111">
        <v>151.9</v>
      </c>
    </row>
    <row r="665" spans="1:7" ht="88.5" customHeight="1" x14ac:dyDescent="0.25">
      <c r="A665" s="134" t="s">
        <v>982</v>
      </c>
      <c r="B665" s="119" t="s">
        <v>896</v>
      </c>
      <c r="C665" s="91" t="s">
        <v>68</v>
      </c>
      <c r="D665" s="91" t="s">
        <v>983</v>
      </c>
      <c r="E665" s="118"/>
      <c r="F665" s="122">
        <f>F666+F667</f>
        <v>49769.599999999999</v>
      </c>
      <c r="G665" s="122">
        <f>G666+G667</f>
        <v>49508.799999999996</v>
      </c>
    </row>
    <row r="666" spans="1:7" ht="30" x14ac:dyDescent="0.25">
      <c r="A666" s="134" t="s">
        <v>513</v>
      </c>
      <c r="B666" s="119" t="s">
        <v>896</v>
      </c>
      <c r="C666" s="91" t="s">
        <v>68</v>
      </c>
      <c r="D666" s="91" t="s">
        <v>983</v>
      </c>
      <c r="E666" s="118">
        <v>200</v>
      </c>
      <c r="F666" s="111">
        <v>384</v>
      </c>
      <c r="G666" s="111">
        <v>375.7</v>
      </c>
    </row>
    <row r="667" spans="1:7" ht="30" customHeight="1" x14ac:dyDescent="0.25">
      <c r="A667" s="134" t="s">
        <v>514</v>
      </c>
      <c r="B667" s="119" t="s">
        <v>896</v>
      </c>
      <c r="C667" s="91" t="s">
        <v>68</v>
      </c>
      <c r="D667" s="91" t="s">
        <v>983</v>
      </c>
      <c r="E667" s="118">
        <v>300</v>
      </c>
      <c r="F667" s="111">
        <v>49385.599999999999</v>
      </c>
      <c r="G667" s="111">
        <v>49133.1</v>
      </c>
    </row>
    <row r="668" spans="1:7" s="86" customFormat="1" ht="28.5" x14ac:dyDescent="0.25">
      <c r="A668" s="133" t="s">
        <v>994</v>
      </c>
      <c r="B668" s="156" t="s">
        <v>995</v>
      </c>
      <c r="C668" s="91" t="s">
        <v>524</v>
      </c>
      <c r="D668" s="90"/>
      <c r="E668" s="118"/>
      <c r="F668" s="110">
        <f>F669+F680+F689</f>
        <v>567335.79999999993</v>
      </c>
      <c r="G668" s="110">
        <f>G669+G680+G689</f>
        <v>560365.1</v>
      </c>
    </row>
    <row r="669" spans="1:7" s="86" customFormat="1" x14ac:dyDescent="0.25">
      <c r="A669" s="136" t="s">
        <v>641</v>
      </c>
      <c r="B669" s="123" t="s">
        <v>995</v>
      </c>
      <c r="C669" s="93" t="s">
        <v>36</v>
      </c>
      <c r="D669" s="90"/>
      <c r="E669" s="118"/>
      <c r="F669" s="111">
        <f t="shared" ref="F669:G671" si="53">F670</f>
        <v>94519.9</v>
      </c>
      <c r="G669" s="111">
        <f t="shared" si="53"/>
        <v>87550.599999999991</v>
      </c>
    </row>
    <row r="670" spans="1:7" s="86" customFormat="1" x14ac:dyDescent="0.25">
      <c r="A670" s="136" t="s">
        <v>675</v>
      </c>
      <c r="B670" s="123" t="s">
        <v>995</v>
      </c>
      <c r="C670" s="93" t="s">
        <v>42</v>
      </c>
      <c r="D670" s="90"/>
      <c r="E670" s="118"/>
      <c r="F670" s="111">
        <f t="shared" si="53"/>
        <v>94519.9</v>
      </c>
      <c r="G670" s="111">
        <f t="shared" si="53"/>
        <v>87550.599999999991</v>
      </c>
    </row>
    <row r="671" spans="1:7" s="86" customFormat="1" ht="60" x14ac:dyDescent="0.25">
      <c r="A671" s="136" t="s">
        <v>643</v>
      </c>
      <c r="B671" s="123" t="s">
        <v>995</v>
      </c>
      <c r="C671" s="93" t="s">
        <v>42</v>
      </c>
      <c r="D671" s="93" t="s">
        <v>644</v>
      </c>
      <c r="E671" s="118"/>
      <c r="F671" s="111">
        <f t="shared" si="53"/>
        <v>94519.9</v>
      </c>
      <c r="G671" s="111">
        <f t="shared" si="53"/>
        <v>87550.599999999991</v>
      </c>
    </row>
    <row r="672" spans="1:7" s="86" customFormat="1" ht="30" x14ac:dyDescent="0.25">
      <c r="A672" s="136" t="s">
        <v>676</v>
      </c>
      <c r="B672" s="123" t="s">
        <v>995</v>
      </c>
      <c r="C672" s="93" t="s">
        <v>42</v>
      </c>
      <c r="D672" s="93" t="s">
        <v>677</v>
      </c>
      <c r="E672" s="118"/>
      <c r="F672" s="111">
        <f>F673+F677</f>
        <v>94519.9</v>
      </c>
      <c r="G672" s="111">
        <f>G673+G677</f>
        <v>87550.599999999991</v>
      </c>
    </row>
    <row r="673" spans="1:7" s="86" customFormat="1" ht="30" x14ac:dyDescent="0.25">
      <c r="A673" s="140" t="s">
        <v>682</v>
      </c>
      <c r="B673" s="123" t="s">
        <v>995</v>
      </c>
      <c r="C673" s="93" t="s">
        <v>42</v>
      </c>
      <c r="D673" s="93" t="s">
        <v>683</v>
      </c>
      <c r="E673" s="121"/>
      <c r="F673" s="111">
        <f>F674</f>
        <v>92035.4</v>
      </c>
      <c r="G673" s="111">
        <f>G674</f>
        <v>85066.099999999991</v>
      </c>
    </row>
    <row r="674" spans="1:7" s="86" customFormat="1" ht="30" x14ac:dyDescent="0.25">
      <c r="A674" s="140" t="s">
        <v>684</v>
      </c>
      <c r="B674" s="123" t="s">
        <v>995</v>
      </c>
      <c r="C674" s="93" t="s">
        <v>42</v>
      </c>
      <c r="D674" s="93" t="s">
        <v>685</v>
      </c>
      <c r="E674" s="121"/>
      <c r="F674" s="111">
        <f>F675+F676</f>
        <v>92035.4</v>
      </c>
      <c r="G674" s="111">
        <f>G675+G676</f>
        <v>85066.099999999991</v>
      </c>
    </row>
    <row r="675" spans="1:7" s="86" customFormat="1" ht="30" x14ac:dyDescent="0.25">
      <c r="A675" s="134" t="s">
        <v>630</v>
      </c>
      <c r="B675" s="123" t="s">
        <v>995</v>
      </c>
      <c r="C675" s="93" t="s">
        <v>42</v>
      </c>
      <c r="D675" s="93" t="s">
        <v>685</v>
      </c>
      <c r="E675" s="121">
        <v>600</v>
      </c>
      <c r="F675" s="111">
        <v>16343.2</v>
      </c>
      <c r="G675" s="111">
        <v>16343.2</v>
      </c>
    </row>
    <row r="676" spans="1:7" s="86" customFormat="1" x14ac:dyDescent="0.25">
      <c r="A676" s="135" t="s">
        <v>532</v>
      </c>
      <c r="B676" s="123" t="s">
        <v>995</v>
      </c>
      <c r="C676" s="93" t="s">
        <v>42</v>
      </c>
      <c r="D676" s="93" t="s">
        <v>685</v>
      </c>
      <c r="E676" s="118">
        <v>800</v>
      </c>
      <c r="F676" s="111">
        <v>75692.2</v>
      </c>
      <c r="G676" s="111">
        <v>68722.899999999994</v>
      </c>
    </row>
    <row r="677" spans="1:7" s="86" customFormat="1" ht="30" x14ac:dyDescent="0.25">
      <c r="A677" s="134" t="s">
        <v>848</v>
      </c>
      <c r="B677" s="123" t="s">
        <v>995</v>
      </c>
      <c r="C677" s="93" t="s">
        <v>42</v>
      </c>
      <c r="D677" s="91" t="s">
        <v>849</v>
      </c>
      <c r="E677" s="118"/>
      <c r="F677" s="111">
        <f t="shared" ref="F677:G678" si="54">F678</f>
        <v>2484.5</v>
      </c>
      <c r="G677" s="111">
        <f t="shared" si="54"/>
        <v>2484.5</v>
      </c>
    </row>
    <row r="678" spans="1:7" s="86" customFormat="1" ht="30" x14ac:dyDescent="0.25">
      <c r="A678" s="134" t="s">
        <v>852</v>
      </c>
      <c r="B678" s="123" t="s">
        <v>995</v>
      </c>
      <c r="C678" s="93" t="s">
        <v>42</v>
      </c>
      <c r="D678" s="91" t="s">
        <v>853</v>
      </c>
      <c r="E678" s="118"/>
      <c r="F678" s="111">
        <f t="shared" si="54"/>
        <v>2484.5</v>
      </c>
      <c r="G678" s="111">
        <f t="shared" si="54"/>
        <v>2484.5</v>
      </c>
    </row>
    <row r="679" spans="1:7" s="86" customFormat="1" ht="30" x14ac:dyDescent="0.25">
      <c r="A679" s="134" t="s">
        <v>630</v>
      </c>
      <c r="B679" s="123" t="s">
        <v>995</v>
      </c>
      <c r="C679" s="93" t="s">
        <v>42</v>
      </c>
      <c r="D679" s="91" t="s">
        <v>853</v>
      </c>
      <c r="E679" s="118">
        <v>600</v>
      </c>
      <c r="F679" s="111">
        <v>2484.5</v>
      </c>
      <c r="G679" s="111">
        <v>2484.5</v>
      </c>
    </row>
    <row r="680" spans="1:7" s="86" customFormat="1" x14ac:dyDescent="0.25">
      <c r="A680" s="134" t="s">
        <v>47</v>
      </c>
      <c r="B680" s="119" t="s">
        <v>995</v>
      </c>
      <c r="C680" s="91" t="s">
        <v>46</v>
      </c>
      <c r="D680" s="91"/>
      <c r="E680" s="119"/>
      <c r="F680" s="111">
        <f>F681</f>
        <v>117615.09999999999</v>
      </c>
      <c r="G680" s="111">
        <f>G681</f>
        <v>117615.09999999999</v>
      </c>
    </row>
    <row r="681" spans="1:7" s="86" customFormat="1" x14ac:dyDescent="0.25">
      <c r="A681" s="134" t="s">
        <v>134</v>
      </c>
      <c r="B681" s="119" t="s">
        <v>995</v>
      </c>
      <c r="C681" s="91" t="s">
        <v>133</v>
      </c>
      <c r="D681" s="91"/>
      <c r="E681" s="119"/>
      <c r="F681" s="111">
        <f>F682</f>
        <v>117615.09999999999</v>
      </c>
      <c r="G681" s="111">
        <f>G682</f>
        <v>117615.09999999999</v>
      </c>
    </row>
    <row r="682" spans="1:7" s="86" customFormat="1" ht="30" x14ac:dyDescent="0.25">
      <c r="A682" s="135" t="s">
        <v>996</v>
      </c>
      <c r="B682" s="119" t="s">
        <v>995</v>
      </c>
      <c r="C682" s="91" t="s">
        <v>133</v>
      </c>
      <c r="D682" s="107" t="s">
        <v>997</v>
      </c>
      <c r="E682" s="119"/>
      <c r="F682" s="111">
        <f t="shared" ref="F682:G683" si="55">F683</f>
        <v>117615.09999999999</v>
      </c>
      <c r="G682" s="111">
        <f t="shared" si="55"/>
        <v>117615.09999999999</v>
      </c>
    </row>
    <row r="683" spans="1:7" s="86" customFormat="1" ht="30" x14ac:dyDescent="0.25">
      <c r="A683" s="134" t="s">
        <v>998</v>
      </c>
      <c r="B683" s="119" t="s">
        <v>995</v>
      </c>
      <c r="C683" s="91" t="s">
        <v>133</v>
      </c>
      <c r="D683" s="91" t="s">
        <v>999</v>
      </c>
      <c r="E683" s="119"/>
      <c r="F683" s="111">
        <f t="shared" si="55"/>
        <v>117615.09999999999</v>
      </c>
      <c r="G683" s="111">
        <f t="shared" si="55"/>
        <v>117615.09999999999</v>
      </c>
    </row>
    <row r="684" spans="1:7" s="86" customFormat="1" ht="30" x14ac:dyDescent="0.25">
      <c r="A684" s="134" t="s">
        <v>1000</v>
      </c>
      <c r="B684" s="119" t="s">
        <v>995</v>
      </c>
      <c r="C684" s="91" t="s">
        <v>133</v>
      </c>
      <c r="D684" s="93" t="s">
        <v>1001</v>
      </c>
      <c r="E684" s="119"/>
      <c r="F684" s="111">
        <f>F685+F687</f>
        <v>117615.09999999999</v>
      </c>
      <c r="G684" s="111">
        <f>G685+G687</f>
        <v>117615.09999999999</v>
      </c>
    </row>
    <row r="685" spans="1:7" s="86" customFormat="1" ht="45" x14ac:dyDescent="0.25">
      <c r="A685" s="135" t="s">
        <v>546</v>
      </c>
      <c r="B685" s="119" t="s">
        <v>995</v>
      </c>
      <c r="C685" s="91" t="s">
        <v>133</v>
      </c>
      <c r="D685" s="91" t="s">
        <v>1002</v>
      </c>
      <c r="E685" s="119"/>
      <c r="F685" s="111">
        <f>F686</f>
        <v>117002.2</v>
      </c>
      <c r="G685" s="111">
        <f>G686</f>
        <v>117002.2</v>
      </c>
    </row>
    <row r="686" spans="1:7" s="86" customFormat="1" ht="30" x14ac:dyDescent="0.25">
      <c r="A686" s="134" t="s">
        <v>630</v>
      </c>
      <c r="B686" s="119" t="s">
        <v>995</v>
      </c>
      <c r="C686" s="91" t="s">
        <v>133</v>
      </c>
      <c r="D686" s="91" t="s">
        <v>1002</v>
      </c>
      <c r="E686" s="119" t="s">
        <v>906</v>
      </c>
      <c r="F686" s="111">
        <v>117002.2</v>
      </c>
      <c r="G686" s="111">
        <v>117002.2</v>
      </c>
    </row>
    <row r="687" spans="1:7" s="86" customFormat="1" ht="30" x14ac:dyDescent="0.25">
      <c r="A687" s="137" t="s">
        <v>907</v>
      </c>
      <c r="B687" s="119" t="s">
        <v>995</v>
      </c>
      <c r="C687" s="91" t="s">
        <v>133</v>
      </c>
      <c r="D687" s="91" t="s">
        <v>1003</v>
      </c>
      <c r="E687" s="119"/>
      <c r="F687" s="111">
        <f>F688</f>
        <v>612.9</v>
      </c>
      <c r="G687" s="111">
        <f>G688</f>
        <v>612.9</v>
      </c>
    </row>
    <row r="688" spans="1:7" s="86" customFormat="1" ht="30" x14ac:dyDescent="0.25">
      <c r="A688" s="134" t="s">
        <v>630</v>
      </c>
      <c r="B688" s="119" t="s">
        <v>995</v>
      </c>
      <c r="C688" s="91" t="s">
        <v>133</v>
      </c>
      <c r="D688" s="91" t="s">
        <v>1003</v>
      </c>
      <c r="E688" s="119" t="s">
        <v>906</v>
      </c>
      <c r="F688" s="111">
        <v>612.9</v>
      </c>
      <c r="G688" s="111">
        <v>612.9</v>
      </c>
    </row>
    <row r="689" spans="1:7" s="86" customFormat="1" x14ac:dyDescent="0.25">
      <c r="A689" s="134" t="s">
        <v>1006</v>
      </c>
      <c r="B689" s="119" t="s">
        <v>995</v>
      </c>
      <c r="C689" s="91" t="s">
        <v>56</v>
      </c>
      <c r="D689" s="106"/>
      <c r="E689" s="118"/>
      <c r="F689" s="111">
        <f>F690+F711</f>
        <v>355200.79999999993</v>
      </c>
      <c r="G689" s="111">
        <f>G690+G711</f>
        <v>355199.39999999997</v>
      </c>
    </row>
    <row r="690" spans="1:7" s="86" customFormat="1" x14ac:dyDescent="0.25">
      <c r="A690" s="134" t="s">
        <v>59</v>
      </c>
      <c r="B690" s="119" t="s">
        <v>995</v>
      </c>
      <c r="C690" s="91" t="s">
        <v>58</v>
      </c>
      <c r="D690" s="91"/>
      <c r="E690" s="118"/>
      <c r="F690" s="111">
        <f>F691</f>
        <v>286606.49999999994</v>
      </c>
      <c r="G690" s="111">
        <f>G691</f>
        <v>286605.89999999997</v>
      </c>
    </row>
    <row r="691" spans="1:7" s="86" customFormat="1" ht="30" x14ac:dyDescent="0.25">
      <c r="A691" s="135" t="s">
        <v>996</v>
      </c>
      <c r="B691" s="119" t="s">
        <v>995</v>
      </c>
      <c r="C691" s="91" t="s">
        <v>58</v>
      </c>
      <c r="D691" s="107" t="s">
        <v>997</v>
      </c>
      <c r="E691" s="118"/>
      <c r="F691" s="111">
        <f>F692+F699+F707</f>
        <v>286606.49999999994</v>
      </c>
      <c r="G691" s="111">
        <f>G692+G699+G707</f>
        <v>286605.89999999997</v>
      </c>
    </row>
    <row r="692" spans="1:7" s="86" customFormat="1" x14ac:dyDescent="0.25">
      <c r="A692" s="134" t="s">
        <v>1007</v>
      </c>
      <c r="B692" s="119" t="s">
        <v>995</v>
      </c>
      <c r="C692" s="91" t="s">
        <v>58</v>
      </c>
      <c r="D692" s="106" t="s">
        <v>1008</v>
      </c>
      <c r="E692" s="118"/>
      <c r="F692" s="111">
        <f>F693+F696</f>
        <v>79856.399999999994</v>
      </c>
      <c r="G692" s="111">
        <f>G693+G696</f>
        <v>79856.399999999994</v>
      </c>
    </row>
    <row r="693" spans="1:7" s="86" customFormat="1" ht="30" x14ac:dyDescent="0.25">
      <c r="A693" s="134" t="s">
        <v>1009</v>
      </c>
      <c r="B693" s="119" t="s">
        <v>995</v>
      </c>
      <c r="C693" s="91" t="s">
        <v>58</v>
      </c>
      <c r="D693" s="106" t="s">
        <v>1010</v>
      </c>
      <c r="E693" s="118"/>
      <c r="F693" s="111">
        <f t="shared" ref="F693:G694" si="56">F694</f>
        <v>74856.399999999994</v>
      </c>
      <c r="G693" s="111">
        <f t="shared" si="56"/>
        <v>74856.399999999994</v>
      </c>
    </row>
    <row r="694" spans="1:7" s="86" customFormat="1" ht="45" x14ac:dyDescent="0.25">
      <c r="A694" s="135" t="s">
        <v>546</v>
      </c>
      <c r="B694" s="119" t="s">
        <v>995</v>
      </c>
      <c r="C694" s="91" t="s">
        <v>58</v>
      </c>
      <c r="D694" s="106" t="s">
        <v>1011</v>
      </c>
      <c r="E694" s="118"/>
      <c r="F694" s="111">
        <f t="shared" si="56"/>
        <v>74856.399999999994</v>
      </c>
      <c r="G694" s="111">
        <f t="shared" si="56"/>
        <v>74856.399999999994</v>
      </c>
    </row>
    <row r="695" spans="1:7" s="86" customFormat="1" ht="30" x14ac:dyDescent="0.25">
      <c r="A695" s="134" t="s">
        <v>630</v>
      </c>
      <c r="B695" s="119" t="s">
        <v>995</v>
      </c>
      <c r="C695" s="91" t="s">
        <v>58</v>
      </c>
      <c r="D695" s="106" t="s">
        <v>1011</v>
      </c>
      <c r="E695" s="118">
        <v>600</v>
      </c>
      <c r="F695" s="111">
        <v>74856.399999999994</v>
      </c>
      <c r="G695" s="111">
        <v>74856.399999999994</v>
      </c>
    </row>
    <row r="696" spans="1:7" s="86" customFormat="1" ht="30" x14ac:dyDescent="0.25">
      <c r="A696" s="134" t="s">
        <v>1004</v>
      </c>
      <c r="B696" s="119" t="s">
        <v>995</v>
      </c>
      <c r="C696" s="91" t="s">
        <v>58</v>
      </c>
      <c r="D696" s="106" t="s">
        <v>1012</v>
      </c>
      <c r="E696" s="118"/>
      <c r="F696" s="111">
        <f t="shared" ref="F696:G697" si="57">F697</f>
        <v>5000</v>
      </c>
      <c r="G696" s="111">
        <f t="shared" si="57"/>
        <v>5000</v>
      </c>
    </row>
    <row r="697" spans="1:7" s="86" customFormat="1" x14ac:dyDescent="0.25">
      <c r="A697" s="134" t="s">
        <v>1013</v>
      </c>
      <c r="B697" s="119" t="s">
        <v>995</v>
      </c>
      <c r="C697" s="91" t="s">
        <v>58</v>
      </c>
      <c r="D697" s="106" t="s">
        <v>1014</v>
      </c>
      <c r="E697" s="118"/>
      <c r="F697" s="111">
        <f t="shared" si="57"/>
        <v>5000</v>
      </c>
      <c r="G697" s="111">
        <f t="shared" si="57"/>
        <v>5000</v>
      </c>
    </row>
    <row r="698" spans="1:7" s="86" customFormat="1" ht="30" x14ac:dyDescent="0.25">
      <c r="A698" s="134" t="s">
        <v>630</v>
      </c>
      <c r="B698" s="119" t="s">
        <v>995</v>
      </c>
      <c r="C698" s="91" t="s">
        <v>58</v>
      </c>
      <c r="D698" s="106" t="s">
        <v>1014</v>
      </c>
      <c r="E698" s="118">
        <v>600</v>
      </c>
      <c r="F698" s="111">
        <v>5000</v>
      </c>
      <c r="G698" s="111">
        <v>5000</v>
      </c>
    </row>
    <row r="699" spans="1:7" s="86" customFormat="1" ht="30" x14ac:dyDescent="0.25">
      <c r="A699" s="134" t="s">
        <v>1015</v>
      </c>
      <c r="B699" s="119" t="s">
        <v>995</v>
      </c>
      <c r="C699" s="91" t="s">
        <v>58</v>
      </c>
      <c r="D699" s="106" t="s">
        <v>1016</v>
      </c>
      <c r="E699" s="119"/>
      <c r="F699" s="111">
        <f>F700</f>
        <v>205657.3</v>
      </c>
      <c r="G699" s="111">
        <f>G700</f>
        <v>205656.69999999998</v>
      </c>
    </row>
    <row r="700" spans="1:7" s="86" customFormat="1" ht="30" x14ac:dyDescent="0.25">
      <c r="A700" s="134" t="s">
        <v>1017</v>
      </c>
      <c r="B700" s="119" t="s">
        <v>995</v>
      </c>
      <c r="C700" s="91" t="s">
        <v>58</v>
      </c>
      <c r="D700" s="106" t="s">
        <v>1018</v>
      </c>
      <c r="E700" s="119"/>
      <c r="F700" s="111">
        <f>F701+F703+F705</f>
        <v>205657.3</v>
      </c>
      <c r="G700" s="111">
        <f>G701+G703+G705</f>
        <v>205656.69999999998</v>
      </c>
    </row>
    <row r="701" spans="1:7" s="86" customFormat="1" ht="45" x14ac:dyDescent="0.25">
      <c r="A701" s="135" t="s">
        <v>546</v>
      </c>
      <c r="B701" s="119" t="s">
        <v>995</v>
      </c>
      <c r="C701" s="91" t="s">
        <v>58</v>
      </c>
      <c r="D701" s="91" t="s">
        <v>1019</v>
      </c>
      <c r="E701" s="119"/>
      <c r="F701" s="111">
        <f>F702</f>
        <v>200250.3</v>
      </c>
      <c r="G701" s="111">
        <f>G702</f>
        <v>200250.3</v>
      </c>
    </row>
    <row r="702" spans="1:7" s="86" customFormat="1" ht="30" x14ac:dyDescent="0.25">
      <c r="A702" s="134" t="s">
        <v>630</v>
      </c>
      <c r="B702" s="119" t="s">
        <v>995</v>
      </c>
      <c r="C702" s="91" t="s">
        <v>58</v>
      </c>
      <c r="D702" s="91" t="s">
        <v>1019</v>
      </c>
      <c r="E702" s="118">
        <v>600</v>
      </c>
      <c r="F702" s="111">
        <v>200250.3</v>
      </c>
      <c r="G702" s="111">
        <v>200250.3</v>
      </c>
    </row>
    <row r="703" spans="1:7" s="86" customFormat="1" ht="30" x14ac:dyDescent="0.25">
      <c r="A703" s="137" t="s">
        <v>907</v>
      </c>
      <c r="B703" s="119" t="s">
        <v>995</v>
      </c>
      <c r="C703" s="91" t="s">
        <v>58</v>
      </c>
      <c r="D703" s="91" t="s">
        <v>1020</v>
      </c>
      <c r="E703" s="119"/>
      <c r="F703" s="111">
        <f>F704</f>
        <v>2247</v>
      </c>
      <c r="G703" s="111">
        <f>G704</f>
        <v>2247</v>
      </c>
    </row>
    <row r="704" spans="1:7" s="86" customFormat="1" ht="30" x14ac:dyDescent="0.25">
      <c r="A704" s="134" t="s">
        <v>630</v>
      </c>
      <c r="B704" s="119" t="s">
        <v>995</v>
      </c>
      <c r="C704" s="91" t="s">
        <v>58</v>
      </c>
      <c r="D704" s="91" t="s">
        <v>1020</v>
      </c>
      <c r="E704" s="119" t="s">
        <v>906</v>
      </c>
      <c r="F704" s="111">
        <v>2247</v>
      </c>
      <c r="G704" s="111">
        <v>2247</v>
      </c>
    </row>
    <row r="705" spans="1:7" s="86" customFormat="1" ht="30" x14ac:dyDescent="0.25">
      <c r="A705" s="134" t="s">
        <v>1021</v>
      </c>
      <c r="B705" s="119" t="s">
        <v>995</v>
      </c>
      <c r="C705" s="91" t="s">
        <v>58</v>
      </c>
      <c r="D705" s="91" t="s">
        <v>1022</v>
      </c>
      <c r="E705" s="118"/>
      <c r="F705" s="111">
        <f>F706</f>
        <v>3160</v>
      </c>
      <c r="G705" s="111">
        <f>G706</f>
        <v>3159.4</v>
      </c>
    </row>
    <row r="706" spans="1:7" s="86" customFormat="1" ht="30" x14ac:dyDescent="0.25">
      <c r="A706" s="134" t="s">
        <v>630</v>
      </c>
      <c r="B706" s="119" t="s">
        <v>995</v>
      </c>
      <c r="C706" s="91" t="s">
        <v>58</v>
      </c>
      <c r="D706" s="91" t="s">
        <v>1022</v>
      </c>
      <c r="E706" s="118">
        <v>600</v>
      </c>
      <c r="F706" s="111">
        <v>3160</v>
      </c>
      <c r="G706" s="111">
        <v>3159.4</v>
      </c>
    </row>
    <row r="707" spans="1:7" s="86" customFormat="1" ht="58.5" customHeight="1" x14ac:dyDescent="0.25">
      <c r="A707" s="134" t="s">
        <v>1023</v>
      </c>
      <c r="B707" s="119" t="s">
        <v>995</v>
      </c>
      <c r="C707" s="91" t="s">
        <v>58</v>
      </c>
      <c r="D707" s="91" t="s">
        <v>1024</v>
      </c>
      <c r="E707" s="119"/>
      <c r="F707" s="111">
        <f t="shared" ref="F707:G709" si="58">F708</f>
        <v>1092.8</v>
      </c>
      <c r="G707" s="111">
        <f t="shared" si="58"/>
        <v>1092.8</v>
      </c>
    </row>
    <row r="708" spans="1:7" s="86" customFormat="1" ht="45" x14ac:dyDescent="0.25">
      <c r="A708" s="138" t="s">
        <v>1025</v>
      </c>
      <c r="B708" s="119" t="s">
        <v>995</v>
      </c>
      <c r="C708" s="91" t="s">
        <v>58</v>
      </c>
      <c r="D708" s="91" t="s">
        <v>1026</v>
      </c>
      <c r="E708" s="119"/>
      <c r="F708" s="111">
        <f t="shared" si="58"/>
        <v>1092.8</v>
      </c>
      <c r="G708" s="111">
        <f t="shared" si="58"/>
        <v>1092.8</v>
      </c>
    </row>
    <row r="709" spans="1:7" s="86" customFormat="1" ht="60" x14ac:dyDescent="0.25">
      <c r="A709" s="134" t="s">
        <v>1027</v>
      </c>
      <c r="B709" s="119" t="s">
        <v>995</v>
      </c>
      <c r="C709" s="91" t="s">
        <v>58</v>
      </c>
      <c r="D709" s="91" t="s">
        <v>1028</v>
      </c>
      <c r="E709" s="118"/>
      <c r="F709" s="111">
        <f t="shared" si="58"/>
        <v>1092.8</v>
      </c>
      <c r="G709" s="111">
        <f t="shared" si="58"/>
        <v>1092.8</v>
      </c>
    </row>
    <row r="710" spans="1:7" s="86" customFormat="1" x14ac:dyDescent="0.25">
      <c r="A710" s="135" t="s">
        <v>532</v>
      </c>
      <c r="B710" s="119" t="s">
        <v>995</v>
      </c>
      <c r="C710" s="91" t="s">
        <v>58</v>
      </c>
      <c r="D710" s="91" t="s">
        <v>1028</v>
      </c>
      <c r="E710" s="118">
        <v>800</v>
      </c>
      <c r="F710" s="111">
        <v>1092.8</v>
      </c>
      <c r="G710" s="111">
        <v>1092.8</v>
      </c>
    </row>
    <row r="711" spans="1:7" s="86" customFormat="1" x14ac:dyDescent="0.25">
      <c r="A711" s="134" t="s">
        <v>61</v>
      </c>
      <c r="B711" s="119" t="s">
        <v>995</v>
      </c>
      <c r="C711" s="91" t="s">
        <v>60</v>
      </c>
      <c r="D711" s="91"/>
      <c r="E711" s="119"/>
      <c r="F711" s="111">
        <f>F712</f>
        <v>68594.3</v>
      </c>
      <c r="G711" s="111">
        <f>G712</f>
        <v>68593.5</v>
      </c>
    </row>
    <row r="712" spans="1:7" s="86" customFormat="1" ht="30" x14ac:dyDescent="0.25">
      <c r="A712" s="135" t="s">
        <v>996</v>
      </c>
      <c r="B712" s="119" t="s">
        <v>995</v>
      </c>
      <c r="C712" s="91" t="s">
        <v>60</v>
      </c>
      <c r="D712" s="107" t="s">
        <v>997</v>
      </c>
      <c r="E712" s="119"/>
      <c r="F712" s="111">
        <f>F713+F718</f>
        <v>68594.3</v>
      </c>
      <c r="G712" s="111">
        <f>G713+G718</f>
        <v>68593.5</v>
      </c>
    </row>
    <row r="713" spans="1:7" s="86" customFormat="1" x14ac:dyDescent="0.25">
      <c r="A713" s="137" t="s">
        <v>1029</v>
      </c>
      <c r="B713" s="123" t="s">
        <v>995</v>
      </c>
      <c r="C713" s="93" t="s">
        <v>60</v>
      </c>
      <c r="D713" s="93" t="s">
        <v>1030</v>
      </c>
      <c r="E713" s="119"/>
      <c r="F713" s="111">
        <f t="shared" ref="F713:G714" si="59">F714</f>
        <v>2808.7</v>
      </c>
      <c r="G713" s="111">
        <f t="shared" si="59"/>
        <v>2808.7</v>
      </c>
    </row>
    <row r="714" spans="1:7" s="86" customFormat="1" ht="30" x14ac:dyDescent="0.25">
      <c r="A714" s="137" t="s">
        <v>1031</v>
      </c>
      <c r="B714" s="123" t="s">
        <v>995</v>
      </c>
      <c r="C714" s="93" t="s">
        <v>60</v>
      </c>
      <c r="D714" s="93" t="s">
        <v>1032</v>
      </c>
      <c r="E714" s="119"/>
      <c r="F714" s="111">
        <f t="shared" si="59"/>
        <v>2808.7</v>
      </c>
      <c r="G714" s="111">
        <f t="shared" si="59"/>
        <v>2808.7</v>
      </c>
    </row>
    <row r="715" spans="1:7" s="86" customFormat="1" ht="30" x14ac:dyDescent="0.25">
      <c r="A715" s="134" t="s">
        <v>1033</v>
      </c>
      <c r="B715" s="123" t="s">
        <v>995</v>
      </c>
      <c r="C715" s="93" t="s">
        <v>60</v>
      </c>
      <c r="D715" s="93" t="s">
        <v>1034</v>
      </c>
      <c r="E715" s="123"/>
      <c r="F715" s="111">
        <f>F716+F717</f>
        <v>2808.7</v>
      </c>
      <c r="G715" s="111">
        <f>G716+G717</f>
        <v>2808.7</v>
      </c>
    </row>
    <row r="716" spans="1:7" s="86" customFormat="1" ht="30" x14ac:dyDescent="0.25">
      <c r="A716" s="134" t="s">
        <v>513</v>
      </c>
      <c r="B716" s="123" t="s">
        <v>995</v>
      </c>
      <c r="C716" s="93" t="s">
        <v>60</v>
      </c>
      <c r="D716" s="93" t="s">
        <v>1034</v>
      </c>
      <c r="E716" s="123" t="s">
        <v>881</v>
      </c>
      <c r="F716" s="111">
        <v>79.5</v>
      </c>
      <c r="G716" s="111">
        <v>79.5</v>
      </c>
    </row>
    <row r="717" spans="1:7" s="86" customFormat="1" ht="30" x14ac:dyDescent="0.25">
      <c r="A717" s="134" t="s">
        <v>630</v>
      </c>
      <c r="B717" s="123" t="s">
        <v>995</v>
      </c>
      <c r="C717" s="93" t="s">
        <v>60</v>
      </c>
      <c r="D717" s="93" t="s">
        <v>1034</v>
      </c>
      <c r="E717" s="123" t="s">
        <v>906</v>
      </c>
      <c r="F717" s="111">
        <v>2729.2</v>
      </c>
      <c r="G717" s="111">
        <v>2729.2</v>
      </c>
    </row>
    <row r="718" spans="1:7" s="86" customFormat="1" ht="62.25" customHeight="1" x14ac:dyDescent="0.25">
      <c r="A718" s="134" t="s">
        <v>1023</v>
      </c>
      <c r="B718" s="119" t="s">
        <v>995</v>
      </c>
      <c r="C718" s="91" t="s">
        <v>60</v>
      </c>
      <c r="D718" s="91" t="s">
        <v>1024</v>
      </c>
      <c r="E718" s="119"/>
      <c r="F718" s="111">
        <f>F719+F726</f>
        <v>65785.600000000006</v>
      </c>
      <c r="G718" s="111">
        <f>G719+G726</f>
        <v>65784.800000000003</v>
      </c>
    </row>
    <row r="719" spans="1:7" s="86" customFormat="1" ht="30" x14ac:dyDescent="0.25">
      <c r="A719" s="134" t="s">
        <v>1035</v>
      </c>
      <c r="B719" s="119" t="s">
        <v>995</v>
      </c>
      <c r="C719" s="91" t="s">
        <v>60</v>
      </c>
      <c r="D719" s="91" t="s">
        <v>1036</v>
      </c>
      <c r="E719" s="119"/>
      <c r="F719" s="111">
        <f>F720+F725</f>
        <v>63269.599999999999</v>
      </c>
      <c r="G719" s="111">
        <f>G720+G725</f>
        <v>63268.800000000003</v>
      </c>
    </row>
    <row r="720" spans="1:7" s="86" customFormat="1" ht="45" x14ac:dyDescent="0.25">
      <c r="A720" s="135" t="s">
        <v>530</v>
      </c>
      <c r="B720" s="119" t="s">
        <v>995</v>
      </c>
      <c r="C720" s="91" t="s">
        <v>60</v>
      </c>
      <c r="D720" s="91" t="s">
        <v>1037</v>
      </c>
      <c r="E720" s="119"/>
      <c r="F720" s="111">
        <f>F721+F722+F723</f>
        <v>12072.000000000002</v>
      </c>
      <c r="G720" s="111">
        <f>G721+G722+G723</f>
        <v>12071.2</v>
      </c>
    </row>
    <row r="721" spans="1:7" s="86" customFormat="1" ht="75" x14ac:dyDescent="0.25">
      <c r="A721" s="134" t="s">
        <v>510</v>
      </c>
      <c r="B721" s="119" t="s">
        <v>995</v>
      </c>
      <c r="C721" s="91" t="s">
        <v>60</v>
      </c>
      <c r="D721" s="91" t="s">
        <v>1037</v>
      </c>
      <c r="E721" s="119" t="s">
        <v>539</v>
      </c>
      <c r="F721" s="111">
        <v>11013.6</v>
      </c>
      <c r="G721" s="111">
        <v>11012.8</v>
      </c>
    </row>
    <row r="722" spans="1:7" s="86" customFormat="1" ht="30" x14ac:dyDescent="0.25">
      <c r="A722" s="134" t="s">
        <v>513</v>
      </c>
      <c r="B722" s="119" t="s">
        <v>995</v>
      </c>
      <c r="C722" s="91" t="s">
        <v>60</v>
      </c>
      <c r="D722" s="91" t="s">
        <v>1037</v>
      </c>
      <c r="E722" s="119" t="s">
        <v>881</v>
      </c>
      <c r="F722" s="111">
        <v>360.7</v>
      </c>
      <c r="G722" s="111">
        <v>360.7</v>
      </c>
    </row>
    <row r="723" spans="1:7" s="86" customFormat="1" x14ac:dyDescent="0.25">
      <c r="A723" s="134" t="s">
        <v>514</v>
      </c>
      <c r="B723" s="119" t="s">
        <v>995</v>
      </c>
      <c r="C723" s="91" t="s">
        <v>60</v>
      </c>
      <c r="D723" s="91" t="s">
        <v>1037</v>
      </c>
      <c r="E723" s="119" t="s">
        <v>1038</v>
      </c>
      <c r="F723" s="111">
        <v>697.7</v>
      </c>
      <c r="G723" s="111">
        <v>697.7</v>
      </c>
    </row>
    <row r="724" spans="1:7" s="86" customFormat="1" ht="45" x14ac:dyDescent="0.25">
      <c r="A724" s="135" t="s">
        <v>546</v>
      </c>
      <c r="B724" s="119" t="s">
        <v>995</v>
      </c>
      <c r="C724" s="91" t="s">
        <v>60</v>
      </c>
      <c r="D724" s="91" t="s">
        <v>1039</v>
      </c>
      <c r="E724" s="119"/>
      <c r="F724" s="111">
        <f>F725</f>
        <v>51197.599999999999</v>
      </c>
      <c r="G724" s="111">
        <f>G725</f>
        <v>51197.599999999999</v>
      </c>
    </row>
    <row r="725" spans="1:7" s="86" customFormat="1" ht="30" x14ac:dyDescent="0.25">
      <c r="A725" s="134" t="s">
        <v>630</v>
      </c>
      <c r="B725" s="119" t="s">
        <v>995</v>
      </c>
      <c r="C725" s="91" t="s">
        <v>60</v>
      </c>
      <c r="D725" s="91" t="s">
        <v>1039</v>
      </c>
      <c r="E725" s="119" t="s">
        <v>906</v>
      </c>
      <c r="F725" s="111">
        <v>51197.599999999999</v>
      </c>
      <c r="G725" s="111">
        <v>51197.599999999999</v>
      </c>
    </row>
    <row r="726" spans="1:7" s="86" customFormat="1" ht="45" x14ac:dyDescent="0.25">
      <c r="A726" s="134" t="s">
        <v>1040</v>
      </c>
      <c r="B726" s="119" t="s">
        <v>995</v>
      </c>
      <c r="C726" s="91" t="s">
        <v>60</v>
      </c>
      <c r="D726" s="91" t="s">
        <v>1041</v>
      </c>
      <c r="E726" s="119"/>
      <c r="F726" s="111">
        <f>F727</f>
        <v>2516</v>
      </c>
      <c r="G726" s="111">
        <f>G727</f>
        <v>2516</v>
      </c>
    </row>
    <row r="727" spans="1:7" s="86" customFormat="1" ht="30" x14ac:dyDescent="0.25">
      <c r="A727" s="135" t="s">
        <v>1042</v>
      </c>
      <c r="B727" s="119" t="s">
        <v>995</v>
      </c>
      <c r="C727" s="91" t="s">
        <v>60</v>
      </c>
      <c r="D727" s="91" t="s">
        <v>1043</v>
      </c>
      <c r="E727" s="118"/>
      <c r="F727" s="111">
        <f>F728+F729</f>
        <v>2516</v>
      </c>
      <c r="G727" s="111">
        <f>G728+G729</f>
        <v>2516</v>
      </c>
    </row>
    <row r="728" spans="1:7" s="86" customFormat="1" x14ac:dyDescent="0.25">
      <c r="A728" s="134" t="s">
        <v>514</v>
      </c>
      <c r="B728" s="119" t="s">
        <v>995</v>
      </c>
      <c r="C728" s="91" t="s">
        <v>60</v>
      </c>
      <c r="D728" s="91" t="s">
        <v>1043</v>
      </c>
      <c r="E728" s="118">
        <v>300</v>
      </c>
      <c r="F728" s="111">
        <v>516</v>
      </c>
      <c r="G728" s="111">
        <v>516</v>
      </c>
    </row>
    <row r="729" spans="1:7" s="86" customFormat="1" ht="48.75" customHeight="1" x14ac:dyDescent="0.25">
      <c r="A729" s="134" t="s">
        <v>630</v>
      </c>
      <c r="B729" s="119" t="s">
        <v>995</v>
      </c>
      <c r="C729" s="91" t="s">
        <v>60</v>
      </c>
      <c r="D729" s="91" t="s">
        <v>1043</v>
      </c>
      <c r="E729" s="118">
        <v>600</v>
      </c>
      <c r="F729" s="111">
        <v>2000</v>
      </c>
      <c r="G729" s="111">
        <v>2000</v>
      </c>
    </row>
    <row r="730" spans="1:7" ht="42.75" x14ac:dyDescent="0.25">
      <c r="A730" s="133" t="s">
        <v>1044</v>
      </c>
      <c r="B730" s="156" t="s">
        <v>1045</v>
      </c>
      <c r="C730" s="91" t="s">
        <v>524</v>
      </c>
      <c r="D730" s="90"/>
      <c r="E730" s="118"/>
      <c r="F730" s="110">
        <f>F731+F753+F788</f>
        <v>877486.39999999991</v>
      </c>
      <c r="G730" s="110">
        <f>G731+G753+G788</f>
        <v>609698.70000000007</v>
      </c>
    </row>
    <row r="731" spans="1:7" x14ac:dyDescent="0.25">
      <c r="A731" s="134" t="s">
        <v>2</v>
      </c>
      <c r="B731" s="119" t="s">
        <v>1045</v>
      </c>
      <c r="C731" s="91" t="s">
        <v>1</v>
      </c>
      <c r="D731" s="91"/>
      <c r="E731" s="118"/>
      <c r="F731" s="111">
        <f>F732</f>
        <v>102519.3</v>
      </c>
      <c r="G731" s="111">
        <f>G732</f>
        <v>102421.8</v>
      </c>
    </row>
    <row r="732" spans="1:7" x14ac:dyDescent="0.25">
      <c r="A732" s="134" t="s">
        <v>18</v>
      </c>
      <c r="B732" s="119" t="s">
        <v>1045</v>
      </c>
      <c r="C732" s="91" t="s">
        <v>17</v>
      </c>
      <c r="D732" s="91"/>
      <c r="E732" s="118"/>
      <c r="F732" s="111">
        <f>F733+F736+F748</f>
        <v>102519.3</v>
      </c>
      <c r="G732" s="111">
        <f>G733+G736+G748</f>
        <v>102421.8</v>
      </c>
    </row>
    <row r="733" spans="1:7" x14ac:dyDescent="0.25">
      <c r="A733" s="134" t="s">
        <v>506</v>
      </c>
      <c r="B733" s="119" t="s">
        <v>1045</v>
      </c>
      <c r="C733" s="91" t="s">
        <v>17</v>
      </c>
      <c r="D733" s="91" t="s">
        <v>507</v>
      </c>
      <c r="E733" s="118"/>
      <c r="F733" s="111">
        <f t="shared" ref="F733:G734" si="60">F734</f>
        <v>21045</v>
      </c>
      <c r="G733" s="111">
        <f t="shared" si="60"/>
        <v>21045</v>
      </c>
    </row>
    <row r="734" spans="1:7" ht="45" x14ac:dyDescent="0.25">
      <c r="A734" s="134" t="s">
        <v>548</v>
      </c>
      <c r="B734" s="119" t="s">
        <v>1045</v>
      </c>
      <c r="C734" s="91" t="s">
        <v>17</v>
      </c>
      <c r="D734" s="91" t="s">
        <v>549</v>
      </c>
      <c r="E734" s="118"/>
      <c r="F734" s="111">
        <f t="shared" si="60"/>
        <v>21045</v>
      </c>
      <c r="G734" s="111">
        <f t="shared" si="60"/>
        <v>21045</v>
      </c>
    </row>
    <row r="735" spans="1:7" x14ac:dyDescent="0.25">
      <c r="A735" s="135" t="s">
        <v>532</v>
      </c>
      <c r="B735" s="119" t="s">
        <v>1045</v>
      </c>
      <c r="C735" s="91" t="s">
        <v>17</v>
      </c>
      <c r="D735" s="91" t="s">
        <v>549</v>
      </c>
      <c r="E735" s="118">
        <v>800</v>
      </c>
      <c r="F735" s="111">
        <v>21045</v>
      </c>
      <c r="G735" s="111">
        <v>21045</v>
      </c>
    </row>
    <row r="736" spans="1:7" ht="30" x14ac:dyDescent="0.25">
      <c r="A736" s="136" t="s">
        <v>737</v>
      </c>
      <c r="B736" s="123" t="s">
        <v>1045</v>
      </c>
      <c r="C736" s="93" t="s">
        <v>17</v>
      </c>
      <c r="D736" s="93" t="s">
        <v>738</v>
      </c>
      <c r="E736" s="118"/>
      <c r="F736" s="111">
        <f>F737</f>
        <v>81195.8</v>
      </c>
      <c r="G736" s="111">
        <f>G737</f>
        <v>81098.3</v>
      </c>
    </row>
    <row r="737" spans="1:7" ht="66" customHeight="1" x14ac:dyDescent="0.25">
      <c r="A737" s="136" t="s">
        <v>1046</v>
      </c>
      <c r="B737" s="123" t="s">
        <v>1045</v>
      </c>
      <c r="C737" s="93" t="s">
        <v>17</v>
      </c>
      <c r="D737" s="93" t="s">
        <v>1047</v>
      </c>
      <c r="E737" s="118"/>
      <c r="F737" s="111">
        <f>F738+F742</f>
        <v>81195.8</v>
      </c>
      <c r="G737" s="111">
        <f>G738+G742</f>
        <v>81098.3</v>
      </c>
    </row>
    <row r="738" spans="1:7" ht="60" x14ac:dyDescent="0.25">
      <c r="A738" s="136" t="s">
        <v>1048</v>
      </c>
      <c r="B738" s="123" t="s">
        <v>1045</v>
      </c>
      <c r="C738" s="93" t="s">
        <v>17</v>
      </c>
      <c r="D738" s="93" t="s">
        <v>1049</v>
      </c>
      <c r="E738" s="118"/>
      <c r="F738" s="111">
        <f>F739</f>
        <v>31053.600000000002</v>
      </c>
      <c r="G738" s="111">
        <f>G739</f>
        <v>30993.9</v>
      </c>
    </row>
    <row r="739" spans="1:7" ht="45" x14ac:dyDescent="0.25">
      <c r="A739" s="137" t="s">
        <v>696</v>
      </c>
      <c r="B739" s="123" t="s">
        <v>1045</v>
      </c>
      <c r="C739" s="93" t="s">
        <v>17</v>
      </c>
      <c r="D739" s="93" t="s">
        <v>1050</v>
      </c>
      <c r="E739" s="121"/>
      <c r="F739" s="111">
        <f>F740+F741</f>
        <v>31053.600000000002</v>
      </c>
      <c r="G739" s="111">
        <f>G740+G741</f>
        <v>30993.9</v>
      </c>
    </row>
    <row r="740" spans="1:7" ht="81.75" customHeight="1" x14ac:dyDescent="0.25">
      <c r="A740" s="137" t="s">
        <v>698</v>
      </c>
      <c r="B740" s="123" t="s">
        <v>1045</v>
      </c>
      <c r="C740" s="93" t="s">
        <v>17</v>
      </c>
      <c r="D740" s="93" t="s">
        <v>1050</v>
      </c>
      <c r="E740" s="121">
        <v>100</v>
      </c>
      <c r="F740" s="111">
        <v>29622.2</v>
      </c>
      <c r="G740" s="111">
        <v>29562.5</v>
      </c>
    </row>
    <row r="741" spans="1:7" ht="30" x14ac:dyDescent="0.25">
      <c r="A741" s="137" t="s">
        <v>513</v>
      </c>
      <c r="B741" s="123" t="s">
        <v>1045</v>
      </c>
      <c r="C741" s="93" t="s">
        <v>17</v>
      </c>
      <c r="D741" s="93" t="s">
        <v>1050</v>
      </c>
      <c r="E741" s="121">
        <v>200</v>
      </c>
      <c r="F741" s="111">
        <v>1431.4</v>
      </c>
      <c r="G741" s="111">
        <v>1431.4</v>
      </c>
    </row>
    <row r="742" spans="1:7" ht="70.5" customHeight="1" x14ac:dyDescent="0.25">
      <c r="A742" s="135" t="s">
        <v>1051</v>
      </c>
      <c r="B742" s="123" t="s">
        <v>1045</v>
      </c>
      <c r="C742" s="93" t="s">
        <v>17</v>
      </c>
      <c r="D742" s="93" t="s">
        <v>1052</v>
      </c>
      <c r="E742" s="121"/>
      <c r="F742" s="111">
        <f>F743</f>
        <v>50142.200000000004</v>
      </c>
      <c r="G742" s="111">
        <f>G743</f>
        <v>50104.4</v>
      </c>
    </row>
    <row r="743" spans="1:7" ht="45" x14ac:dyDescent="0.25">
      <c r="A743" s="135" t="s">
        <v>530</v>
      </c>
      <c r="B743" s="123" t="s">
        <v>1045</v>
      </c>
      <c r="C743" s="93" t="s">
        <v>17</v>
      </c>
      <c r="D743" s="93" t="s">
        <v>1053</v>
      </c>
      <c r="E743" s="121"/>
      <c r="F743" s="111">
        <f>F744+F745+F746+F747</f>
        <v>50142.200000000004</v>
      </c>
      <c r="G743" s="111">
        <f>G744+G745+G746+G747</f>
        <v>50104.4</v>
      </c>
    </row>
    <row r="744" spans="1:7" ht="75" x14ac:dyDescent="0.25">
      <c r="A744" s="134" t="s">
        <v>698</v>
      </c>
      <c r="B744" s="123" t="s">
        <v>1045</v>
      </c>
      <c r="C744" s="93" t="s">
        <v>17</v>
      </c>
      <c r="D744" s="93" t="s">
        <v>1053</v>
      </c>
      <c r="E744" s="121">
        <v>100</v>
      </c>
      <c r="F744" s="111">
        <v>46960.3</v>
      </c>
      <c r="G744" s="111">
        <v>46947.6</v>
      </c>
    </row>
    <row r="745" spans="1:7" ht="30" x14ac:dyDescent="0.25">
      <c r="A745" s="134" t="s">
        <v>513</v>
      </c>
      <c r="B745" s="123" t="s">
        <v>1045</v>
      </c>
      <c r="C745" s="93" t="s">
        <v>17</v>
      </c>
      <c r="D745" s="93" t="s">
        <v>1053</v>
      </c>
      <c r="E745" s="121">
        <v>200</v>
      </c>
      <c r="F745" s="111">
        <v>2178.1999999999998</v>
      </c>
      <c r="G745" s="111">
        <v>2177.3000000000002</v>
      </c>
    </row>
    <row r="746" spans="1:7" x14ac:dyDescent="0.25">
      <c r="A746" s="134" t="s">
        <v>514</v>
      </c>
      <c r="B746" s="123" t="s">
        <v>1045</v>
      </c>
      <c r="C746" s="93" t="s">
        <v>17</v>
      </c>
      <c r="D746" s="93" t="s">
        <v>1053</v>
      </c>
      <c r="E746" s="121">
        <v>300</v>
      </c>
      <c r="F746" s="111">
        <v>383.3</v>
      </c>
      <c r="G746" s="111">
        <v>383.3</v>
      </c>
    </row>
    <row r="747" spans="1:7" x14ac:dyDescent="0.25">
      <c r="A747" s="135" t="s">
        <v>532</v>
      </c>
      <c r="B747" s="123" t="s">
        <v>1045</v>
      </c>
      <c r="C747" s="93" t="s">
        <v>17</v>
      </c>
      <c r="D747" s="93" t="s">
        <v>1053</v>
      </c>
      <c r="E747" s="121">
        <v>800</v>
      </c>
      <c r="F747" s="111">
        <v>620.4</v>
      </c>
      <c r="G747" s="111">
        <v>596.20000000000005</v>
      </c>
    </row>
    <row r="748" spans="1:7" ht="60" x14ac:dyDescent="0.25">
      <c r="A748" s="136" t="s">
        <v>643</v>
      </c>
      <c r="B748" s="123" t="s">
        <v>1045</v>
      </c>
      <c r="C748" s="93" t="s">
        <v>17</v>
      </c>
      <c r="D748" s="93" t="s">
        <v>644</v>
      </c>
      <c r="E748" s="121"/>
      <c r="F748" s="111">
        <f t="shared" ref="F748:G751" si="61">F749</f>
        <v>278.5</v>
      </c>
      <c r="G748" s="111">
        <f t="shared" si="61"/>
        <v>278.5</v>
      </c>
    </row>
    <row r="749" spans="1:7" ht="30" x14ac:dyDescent="0.25">
      <c r="A749" s="135" t="s">
        <v>1054</v>
      </c>
      <c r="B749" s="123" t="s">
        <v>1045</v>
      </c>
      <c r="C749" s="93" t="s">
        <v>17</v>
      </c>
      <c r="D749" s="93" t="s">
        <v>1055</v>
      </c>
      <c r="E749" s="121"/>
      <c r="F749" s="111">
        <f t="shared" si="61"/>
        <v>278.5</v>
      </c>
      <c r="G749" s="111">
        <f t="shared" si="61"/>
        <v>278.5</v>
      </c>
    </row>
    <row r="750" spans="1:7" ht="45" x14ac:dyDescent="0.25">
      <c r="A750" s="135" t="s">
        <v>1056</v>
      </c>
      <c r="B750" s="123" t="s">
        <v>1045</v>
      </c>
      <c r="C750" s="93" t="s">
        <v>17</v>
      </c>
      <c r="D750" s="93" t="s">
        <v>1057</v>
      </c>
      <c r="E750" s="121"/>
      <c r="F750" s="111">
        <f t="shared" si="61"/>
        <v>278.5</v>
      </c>
      <c r="G750" s="111">
        <f t="shared" si="61"/>
        <v>278.5</v>
      </c>
    </row>
    <row r="751" spans="1:7" ht="45" x14ac:dyDescent="0.25">
      <c r="A751" s="135" t="s">
        <v>1058</v>
      </c>
      <c r="B751" s="123" t="s">
        <v>1045</v>
      </c>
      <c r="C751" s="93" t="s">
        <v>17</v>
      </c>
      <c r="D751" s="93" t="s">
        <v>1059</v>
      </c>
      <c r="E751" s="121"/>
      <c r="F751" s="111">
        <f t="shared" si="61"/>
        <v>278.5</v>
      </c>
      <c r="G751" s="111">
        <f t="shared" si="61"/>
        <v>278.5</v>
      </c>
    </row>
    <row r="752" spans="1:7" ht="30" x14ac:dyDescent="0.25">
      <c r="A752" s="137" t="s">
        <v>513</v>
      </c>
      <c r="B752" s="123" t="s">
        <v>1045</v>
      </c>
      <c r="C752" s="93" t="s">
        <v>17</v>
      </c>
      <c r="D752" s="93" t="s">
        <v>1059</v>
      </c>
      <c r="E752" s="121">
        <v>200</v>
      </c>
      <c r="F752" s="111">
        <v>278.5</v>
      </c>
      <c r="G752" s="111">
        <v>278.5</v>
      </c>
    </row>
    <row r="753" spans="1:7" x14ac:dyDescent="0.25">
      <c r="A753" s="136" t="s">
        <v>641</v>
      </c>
      <c r="B753" s="123" t="s">
        <v>1045</v>
      </c>
      <c r="C753" s="93" t="s">
        <v>36</v>
      </c>
      <c r="D753" s="93"/>
      <c r="E753" s="121"/>
      <c r="F753" s="111">
        <f>F754+F782</f>
        <v>545505.89999999991</v>
      </c>
      <c r="G753" s="111">
        <f>G754+G782</f>
        <v>282809.60000000003</v>
      </c>
    </row>
    <row r="754" spans="1:7" x14ac:dyDescent="0.25">
      <c r="A754" s="136" t="s">
        <v>642</v>
      </c>
      <c r="B754" s="123" t="s">
        <v>1045</v>
      </c>
      <c r="C754" s="93" t="s">
        <v>38</v>
      </c>
      <c r="D754" s="93"/>
      <c r="E754" s="121"/>
      <c r="F754" s="111">
        <f>F755+F777</f>
        <v>545503.89999999991</v>
      </c>
      <c r="G754" s="111">
        <f>G755+G777</f>
        <v>282807.60000000003</v>
      </c>
    </row>
    <row r="755" spans="1:7" ht="30" x14ac:dyDescent="0.25">
      <c r="A755" s="136" t="s">
        <v>737</v>
      </c>
      <c r="B755" s="123" t="s">
        <v>1045</v>
      </c>
      <c r="C755" s="93" t="s">
        <v>38</v>
      </c>
      <c r="D755" s="93" t="s">
        <v>738</v>
      </c>
      <c r="E755" s="121"/>
      <c r="F755" s="111">
        <f>F756+F769+F773</f>
        <v>532373.69999999995</v>
      </c>
      <c r="G755" s="111">
        <f>G756+G769+G773</f>
        <v>269704.2</v>
      </c>
    </row>
    <row r="756" spans="1:7" ht="30" x14ac:dyDescent="0.25">
      <c r="A756" s="136" t="s">
        <v>804</v>
      </c>
      <c r="B756" s="123" t="s">
        <v>1045</v>
      </c>
      <c r="C756" s="93" t="s">
        <v>38</v>
      </c>
      <c r="D756" s="93" t="s">
        <v>805</v>
      </c>
      <c r="E756" s="121"/>
      <c r="F756" s="111">
        <f>F757+F766</f>
        <v>515280.39999999997</v>
      </c>
      <c r="G756" s="111">
        <f>G757+G766</f>
        <v>252610.90000000002</v>
      </c>
    </row>
    <row r="757" spans="1:7" ht="45" x14ac:dyDescent="0.25">
      <c r="A757" s="141" t="s">
        <v>1060</v>
      </c>
      <c r="B757" s="123" t="s">
        <v>1045</v>
      </c>
      <c r="C757" s="93" t="s">
        <v>38</v>
      </c>
      <c r="D757" s="93" t="s">
        <v>1061</v>
      </c>
      <c r="E757" s="121"/>
      <c r="F757" s="111">
        <f>F758+F761+F764</f>
        <v>428218.6</v>
      </c>
      <c r="G757" s="111">
        <f>G758+G761+G764</f>
        <v>252610.90000000002</v>
      </c>
    </row>
    <row r="758" spans="1:7" ht="30" x14ac:dyDescent="0.25">
      <c r="A758" s="141" t="s">
        <v>1062</v>
      </c>
      <c r="B758" s="123" t="s">
        <v>1045</v>
      </c>
      <c r="C758" s="93" t="s">
        <v>38</v>
      </c>
      <c r="D758" s="93" t="s">
        <v>1063</v>
      </c>
      <c r="E758" s="121"/>
      <c r="F758" s="111">
        <f>F759+F760</f>
        <v>416244.69999999995</v>
      </c>
      <c r="G758" s="111">
        <f>G759+G760</f>
        <v>244102.90000000002</v>
      </c>
    </row>
    <row r="759" spans="1:7" ht="30" x14ac:dyDescent="0.25">
      <c r="A759" s="137" t="s">
        <v>566</v>
      </c>
      <c r="B759" s="123" t="s">
        <v>1045</v>
      </c>
      <c r="C759" s="93" t="s">
        <v>38</v>
      </c>
      <c r="D759" s="93" t="s">
        <v>1063</v>
      </c>
      <c r="E759" s="121">
        <v>400</v>
      </c>
      <c r="F759" s="111">
        <v>283223.09999999998</v>
      </c>
      <c r="G759" s="111">
        <v>175688.1</v>
      </c>
    </row>
    <row r="760" spans="1:7" x14ac:dyDescent="0.25">
      <c r="A760" s="141" t="s">
        <v>532</v>
      </c>
      <c r="B760" s="123" t="s">
        <v>1045</v>
      </c>
      <c r="C760" s="93" t="s">
        <v>38</v>
      </c>
      <c r="D760" s="93" t="s">
        <v>1063</v>
      </c>
      <c r="E760" s="121">
        <v>800</v>
      </c>
      <c r="F760" s="111">
        <v>133021.6</v>
      </c>
      <c r="G760" s="111">
        <v>68414.8</v>
      </c>
    </row>
    <row r="761" spans="1:7" ht="30" x14ac:dyDescent="0.25">
      <c r="A761" s="141" t="s">
        <v>1062</v>
      </c>
      <c r="B761" s="123" t="s">
        <v>1045</v>
      </c>
      <c r="C761" s="93" t="s">
        <v>38</v>
      </c>
      <c r="D761" s="93" t="s">
        <v>1064</v>
      </c>
      <c r="E761" s="121"/>
      <c r="F761" s="111">
        <f>F762+F763</f>
        <v>8973.9</v>
      </c>
      <c r="G761" s="111">
        <f>G762+G763</f>
        <v>7899.4</v>
      </c>
    </row>
    <row r="762" spans="1:7" ht="30" x14ac:dyDescent="0.25">
      <c r="A762" s="137" t="s">
        <v>566</v>
      </c>
      <c r="B762" s="123" t="s">
        <v>1045</v>
      </c>
      <c r="C762" s="93" t="s">
        <v>38</v>
      </c>
      <c r="D762" s="93" t="s">
        <v>1064</v>
      </c>
      <c r="E762" s="121">
        <v>400</v>
      </c>
      <c r="F762" s="111">
        <v>6344</v>
      </c>
      <c r="G762" s="111">
        <v>6261.7</v>
      </c>
    </row>
    <row r="763" spans="1:7" x14ac:dyDescent="0.25">
      <c r="A763" s="141" t="s">
        <v>532</v>
      </c>
      <c r="B763" s="123" t="s">
        <v>1045</v>
      </c>
      <c r="C763" s="93" t="s">
        <v>38</v>
      </c>
      <c r="D763" s="93" t="s">
        <v>1064</v>
      </c>
      <c r="E763" s="121">
        <v>800</v>
      </c>
      <c r="F763" s="111">
        <v>2629.9</v>
      </c>
      <c r="G763" s="111">
        <v>1637.7</v>
      </c>
    </row>
    <row r="764" spans="1:7" ht="30" x14ac:dyDescent="0.25">
      <c r="A764" s="141" t="s">
        <v>1062</v>
      </c>
      <c r="B764" s="123" t="s">
        <v>1045</v>
      </c>
      <c r="C764" s="93" t="s">
        <v>38</v>
      </c>
      <c r="D764" s="93" t="s">
        <v>1065</v>
      </c>
      <c r="E764" s="121"/>
      <c r="F764" s="111">
        <f>F765</f>
        <v>3000</v>
      </c>
      <c r="G764" s="111">
        <f>G765</f>
        <v>608.6</v>
      </c>
    </row>
    <row r="765" spans="1:7" x14ac:dyDescent="0.25">
      <c r="A765" s="141" t="s">
        <v>532</v>
      </c>
      <c r="B765" s="123" t="s">
        <v>1045</v>
      </c>
      <c r="C765" s="93" t="s">
        <v>38</v>
      </c>
      <c r="D765" s="93" t="s">
        <v>1065</v>
      </c>
      <c r="E765" s="121">
        <v>800</v>
      </c>
      <c r="F765" s="111">
        <v>3000</v>
      </c>
      <c r="G765" s="111">
        <v>608.6</v>
      </c>
    </row>
    <row r="766" spans="1:7" ht="30" x14ac:dyDescent="0.25">
      <c r="A766" s="136" t="s">
        <v>806</v>
      </c>
      <c r="B766" s="123" t="s">
        <v>1045</v>
      </c>
      <c r="C766" s="93" t="s">
        <v>38</v>
      </c>
      <c r="D766" s="93" t="s">
        <v>807</v>
      </c>
      <c r="E766" s="121"/>
      <c r="F766" s="111">
        <f t="shared" ref="F766:G767" si="62">F767</f>
        <v>87061.8</v>
      </c>
      <c r="G766" s="111">
        <f t="shared" si="62"/>
        <v>0</v>
      </c>
    </row>
    <row r="767" spans="1:7" ht="94.5" customHeight="1" x14ac:dyDescent="0.25">
      <c r="A767" s="136" t="s">
        <v>1066</v>
      </c>
      <c r="B767" s="123" t="s">
        <v>1045</v>
      </c>
      <c r="C767" s="93" t="s">
        <v>38</v>
      </c>
      <c r="D767" s="93" t="s">
        <v>1067</v>
      </c>
      <c r="E767" s="121"/>
      <c r="F767" s="111">
        <f t="shared" si="62"/>
        <v>87061.8</v>
      </c>
      <c r="G767" s="111">
        <f t="shared" si="62"/>
        <v>0</v>
      </c>
    </row>
    <row r="768" spans="1:7" ht="30" x14ac:dyDescent="0.25">
      <c r="A768" s="137" t="s">
        <v>566</v>
      </c>
      <c r="B768" s="123" t="s">
        <v>1045</v>
      </c>
      <c r="C768" s="93" t="s">
        <v>38</v>
      </c>
      <c r="D768" s="93" t="s">
        <v>1067</v>
      </c>
      <c r="E768" s="121">
        <v>400</v>
      </c>
      <c r="F768" s="111">
        <v>87061.8</v>
      </c>
      <c r="G768" s="111">
        <v>0</v>
      </c>
    </row>
    <row r="769" spans="1:7" ht="60" x14ac:dyDescent="0.25">
      <c r="A769" s="136" t="s">
        <v>1046</v>
      </c>
      <c r="B769" s="123" t="s">
        <v>1045</v>
      </c>
      <c r="C769" s="93" t="s">
        <v>38</v>
      </c>
      <c r="D769" s="93" t="s">
        <v>1047</v>
      </c>
      <c r="E769" s="121"/>
      <c r="F769" s="111">
        <f t="shared" ref="F769:G771" si="63">F770</f>
        <v>1744.7</v>
      </c>
      <c r="G769" s="111">
        <f t="shared" si="63"/>
        <v>1744.7</v>
      </c>
    </row>
    <row r="770" spans="1:7" ht="60" x14ac:dyDescent="0.25">
      <c r="A770" s="136" t="s">
        <v>1048</v>
      </c>
      <c r="B770" s="123" t="s">
        <v>1045</v>
      </c>
      <c r="C770" s="93" t="s">
        <v>38</v>
      </c>
      <c r="D770" s="93" t="s">
        <v>1049</v>
      </c>
      <c r="E770" s="121"/>
      <c r="F770" s="111">
        <f t="shared" si="63"/>
        <v>1744.7</v>
      </c>
      <c r="G770" s="111">
        <f t="shared" si="63"/>
        <v>1744.7</v>
      </c>
    </row>
    <row r="771" spans="1:7" x14ac:dyDescent="0.25">
      <c r="A771" s="136" t="s">
        <v>1068</v>
      </c>
      <c r="B771" s="123" t="s">
        <v>1045</v>
      </c>
      <c r="C771" s="93" t="s">
        <v>38</v>
      </c>
      <c r="D771" s="93" t="s">
        <v>1069</v>
      </c>
      <c r="E771" s="121"/>
      <c r="F771" s="111">
        <f t="shared" si="63"/>
        <v>1744.7</v>
      </c>
      <c r="G771" s="111">
        <f t="shared" si="63"/>
        <v>1744.7</v>
      </c>
    </row>
    <row r="772" spans="1:7" ht="30" x14ac:dyDescent="0.25">
      <c r="A772" s="137" t="s">
        <v>513</v>
      </c>
      <c r="B772" s="123" t="s">
        <v>1045</v>
      </c>
      <c r="C772" s="93" t="s">
        <v>38</v>
      </c>
      <c r="D772" s="93" t="s">
        <v>1069</v>
      </c>
      <c r="E772" s="121">
        <v>200</v>
      </c>
      <c r="F772" s="111">
        <v>1744.7</v>
      </c>
      <c r="G772" s="111">
        <v>1744.7</v>
      </c>
    </row>
    <row r="773" spans="1:7" ht="30" x14ac:dyDescent="0.25">
      <c r="A773" s="137" t="s">
        <v>1072</v>
      </c>
      <c r="B773" s="123" t="s">
        <v>1045</v>
      </c>
      <c r="C773" s="93" t="s">
        <v>38</v>
      </c>
      <c r="D773" s="93" t="s">
        <v>1073</v>
      </c>
      <c r="E773" s="121"/>
      <c r="F773" s="111">
        <f t="shared" ref="F773:G775" si="64">F774</f>
        <v>15348.6</v>
      </c>
      <c r="G773" s="111">
        <f t="shared" si="64"/>
        <v>15348.6</v>
      </c>
    </row>
    <row r="774" spans="1:7" ht="30" x14ac:dyDescent="0.25">
      <c r="A774" s="137" t="s">
        <v>1074</v>
      </c>
      <c r="B774" s="123" t="s">
        <v>1045</v>
      </c>
      <c r="C774" s="93" t="s">
        <v>38</v>
      </c>
      <c r="D774" s="93" t="s">
        <v>1075</v>
      </c>
      <c r="E774" s="121"/>
      <c r="F774" s="111">
        <f t="shared" si="64"/>
        <v>15348.6</v>
      </c>
      <c r="G774" s="111">
        <f t="shared" si="64"/>
        <v>15348.6</v>
      </c>
    </row>
    <row r="775" spans="1:7" ht="30" x14ac:dyDescent="0.25">
      <c r="A775" s="137" t="s">
        <v>1076</v>
      </c>
      <c r="B775" s="123" t="s">
        <v>1045</v>
      </c>
      <c r="C775" s="93" t="s">
        <v>38</v>
      </c>
      <c r="D775" s="93" t="s">
        <v>1077</v>
      </c>
      <c r="E775" s="121"/>
      <c r="F775" s="111">
        <f t="shared" si="64"/>
        <v>15348.6</v>
      </c>
      <c r="G775" s="111">
        <f t="shared" si="64"/>
        <v>15348.6</v>
      </c>
    </row>
    <row r="776" spans="1:7" x14ac:dyDescent="0.25">
      <c r="A776" s="141" t="s">
        <v>532</v>
      </c>
      <c r="B776" s="123" t="s">
        <v>1045</v>
      </c>
      <c r="C776" s="93" t="s">
        <v>38</v>
      </c>
      <c r="D776" s="93" t="s">
        <v>1077</v>
      </c>
      <c r="E776" s="121">
        <v>800</v>
      </c>
      <c r="F776" s="111">
        <v>15348.6</v>
      </c>
      <c r="G776" s="111">
        <v>15348.6</v>
      </c>
    </row>
    <row r="777" spans="1:7" ht="60" x14ac:dyDescent="0.25">
      <c r="A777" s="136" t="s">
        <v>643</v>
      </c>
      <c r="B777" s="123" t="s">
        <v>1045</v>
      </c>
      <c r="C777" s="93" t="s">
        <v>38</v>
      </c>
      <c r="D777" s="93" t="s">
        <v>644</v>
      </c>
      <c r="E777" s="121"/>
      <c r="F777" s="111">
        <f t="shared" ref="F777:G780" si="65">F778</f>
        <v>13130.2</v>
      </c>
      <c r="G777" s="111">
        <f t="shared" si="65"/>
        <v>13103.4</v>
      </c>
    </row>
    <row r="778" spans="1:7" ht="30" x14ac:dyDescent="0.25">
      <c r="A778" s="137" t="s">
        <v>645</v>
      </c>
      <c r="B778" s="123" t="s">
        <v>1045</v>
      </c>
      <c r="C778" s="93" t="s">
        <v>38</v>
      </c>
      <c r="D778" s="93" t="s">
        <v>646</v>
      </c>
      <c r="E778" s="121"/>
      <c r="F778" s="111">
        <f t="shared" si="65"/>
        <v>13130.2</v>
      </c>
      <c r="G778" s="111">
        <f t="shared" si="65"/>
        <v>13103.4</v>
      </c>
    </row>
    <row r="779" spans="1:7" ht="45" x14ac:dyDescent="0.25">
      <c r="A779" s="137" t="s">
        <v>647</v>
      </c>
      <c r="B779" s="123" t="s">
        <v>1045</v>
      </c>
      <c r="C779" s="93" t="s">
        <v>38</v>
      </c>
      <c r="D779" s="93" t="s">
        <v>648</v>
      </c>
      <c r="E779" s="121"/>
      <c r="F779" s="111">
        <f t="shared" si="65"/>
        <v>13130.2</v>
      </c>
      <c r="G779" s="111">
        <f t="shared" si="65"/>
        <v>13103.4</v>
      </c>
    </row>
    <row r="780" spans="1:7" ht="60" x14ac:dyDescent="0.25">
      <c r="A780" s="137" t="s">
        <v>1078</v>
      </c>
      <c r="B780" s="123" t="s">
        <v>1045</v>
      </c>
      <c r="C780" s="93" t="s">
        <v>38</v>
      </c>
      <c r="D780" s="93" t="s">
        <v>1079</v>
      </c>
      <c r="E780" s="121"/>
      <c r="F780" s="111">
        <f t="shared" si="65"/>
        <v>13130.2</v>
      </c>
      <c r="G780" s="111">
        <f t="shared" si="65"/>
        <v>13103.4</v>
      </c>
    </row>
    <row r="781" spans="1:7" ht="30" x14ac:dyDescent="0.25">
      <c r="A781" s="137" t="s">
        <v>513</v>
      </c>
      <c r="B781" s="123" t="s">
        <v>1045</v>
      </c>
      <c r="C781" s="93" t="s">
        <v>38</v>
      </c>
      <c r="D781" s="93" t="s">
        <v>1079</v>
      </c>
      <c r="E781" s="121">
        <v>200</v>
      </c>
      <c r="F781" s="111">
        <v>13130.2</v>
      </c>
      <c r="G781" s="111">
        <v>13103.4</v>
      </c>
    </row>
    <row r="782" spans="1:7" ht="30" x14ac:dyDescent="0.25">
      <c r="A782" s="134" t="s">
        <v>692</v>
      </c>
      <c r="B782" s="123" t="s">
        <v>1045</v>
      </c>
      <c r="C782" s="93" t="s">
        <v>44</v>
      </c>
      <c r="D782" s="93"/>
      <c r="E782" s="121"/>
      <c r="F782" s="111">
        <f t="shared" ref="F782:G786" si="66">F783</f>
        <v>2</v>
      </c>
      <c r="G782" s="111">
        <f t="shared" si="66"/>
        <v>2</v>
      </c>
    </row>
    <row r="783" spans="1:7" ht="30" x14ac:dyDescent="0.25">
      <c r="A783" s="136" t="s">
        <v>737</v>
      </c>
      <c r="B783" s="123" t="s">
        <v>1045</v>
      </c>
      <c r="C783" s="93" t="s">
        <v>44</v>
      </c>
      <c r="D783" s="93" t="s">
        <v>738</v>
      </c>
      <c r="E783" s="121"/>
      <c r="F783" s="111">
        <f t="shared" si="66"/>
        <v>2</v>
      </c>
      <c r="G783" s="111">
        <f t="shared" si="66"/>
        <v>2</v>
      </c>
    </row>
    <row r="784" spans="1:7" ht="60" x14ac:dyDescent="0.25">
      <c r="A784" s="136" t="s">
        <v>1080</v>
      </c>
      <c r="B784" s="123" t="s">
        <v>1045</v>
      </c>
      <c r="C784" s="93" t="s">
        <v>44</v>
      </c>
      <c r="D784" s="93" t="s">
        <v>1047</v>
      </c>
      <c r="E784" s="121"/>
      <c r="F784" s="111">
        <f t="shared" si="66"/>
        <v>2</v>
      </c>
      <c r="G784" s="111">
        <f t="shared" si="66"/>
        <v>2</v>
      </c>
    </row>
    <row r="785" spans="1:7" ht="60" x14ac:dyDescent="0.25">
      <c r="A785" s="136" t="s">
        <v>1048</v>
      </c>
      <c r="B785" s="123" t="s">
        <v>1045</v>
      </c>
      <c r="C785" s="93" t="s">
        <v>44</v>
      </c>
      <c r="D785" s="93" t="s">
        <v>1049</v>
      </c>
      <c r="E785" s="121"/>
      <c r="F785" s="111">
        <f t="shared" si="66"/>
        <v>2</v>
      </c>
      <c r="G785" s="111">
        <f t="shared" si="66"/>
        <v>2</v>
      </c>
    </row>
    <row r="786" spans="1:7" x14ac:dyDescent="0.25">
      <c r="A786" s="145" t="s">
        <v>1081</v>
      </c>
      <c r="B786" s="123" t="s">
        <v>1045</v>
      </c>
      <c r="C786" s="93" t="s">
        <v>44</v>
      </c>
      <c r="D786" s="93" t="s">
        <v>1082</v>
      </c>
      <c r="E786" s="121"/>
      <c r="F786" s="111">
        <f t="shared" si="66"/>
        <v>2</v>
      </c>
      <c r="G786" s="111">
        <f t="shared" si="66"/>
        <v>2</v>
      </c>
    </row>
    <row r="787" spans="1:7" ht="30" x14ac:dyDescent="0.25">
      <c r="A787" s="137" t="s">
        <v>513</v>
      </c>
      <c r="B787" s="123" t="s">
        <v>1045</v>
      </c>
      <c r="C787" s="93" t="s">
        <v>44</v>
      </c>
      <c r="D787" s="93" t="s">
        <v>1082</v>
      </c>
      <c r="E787" s="121">
        <v>200</v>
      </c>
      <c r="F787" s="111">
        <v>2</v>
      </c>
      <c r="G787" s="111">
        <v>2</v>
      </c>
    </row>
    <row r="788" spans="1:7" x14ac:dyDescent="0.25">
      <c r="A788" s="136" t="s">
        <v>63</v>
      </c>
      <c r="B788" s="123" t="s">
        <v>1045</v>
      </c>
      <c r="C788" s="93" t="s">
        <v>62</v>
      </c>
      <c r="D788" s="93"/>
      <c r="E788" s="121"/>
      <c r="F788" s="111">
        <f>F789+F803</f>
        <v>229461.2</v>
      </c>
      <c r="G788" s="111">
        <f>G789+G803</f>
        <v>224467.30000000002</v>
      </c>
    </row>
    <row r="789" spans="1:7" x14ac:dyDescent="0.25">
      <c r="A789" s="136" t="s">
        <v>67</v>
      </c>
      <c r="B789" s="123" t="s">
        <v>1045</v>
      </c>
      <c r="C789" s="93" t="s">
        <v>66</v>
      </c>
      <c r="D789" s="93"/>
      <c r="E789" s="121"/>
      <c r="F789" s="111">
        <f>F790</f>
        <v>78370.600000000006</v>
      </c>
      <c r="G789" s="111">
        <f>G790</f>
        <v>73699.100000000006</v>
      </c>
    </row>
    <row r="790" spans="1:7" ht="30" x14ac:dyDescent="0.25">
      <c r="A790" s="136" t="s">
        <v>737</v>
      </c>
      <c r="B790" s="123" t="s">
        <v>1045</v>
      </c>
      <c r="C790" s="93" t="s">
        <v>66</v>
      </c>
      <c r="D790" s="93" t="s">
        <v>738</v>
      </c>
      <c r="E790" s="121"/>
      <c r="F790" s="111">
        <f>F791+F795+F799</f>
        <v>78370.600000000006</v>
      </c>
      <c r="G790" s="111">
        <f>G791+G795+G799</f>
        <v>73699.100000000006</v>
      </c>
    </row>
    <row r="791" spans="1:7" ht="45" x14ac:dyDescent="0.25">
      <c r="A791" s="136" t="s">
        <v>1083</v>
      </c>
      <c r="B791" s="123" t="s">
        <v>1045</v>
      </c>
      <c r="C791" s="93" t="s">
        <v>66</v>
      </c>
      <c r="D791" s="93" t="s">
        <v>1084</v>
      </c>
      <c r="E791" s="121"/>
      <c r="F791" s="111">
        <f t="shared" ref="F791:G793" si="67">F792</f>
        <v>1580.4</v>
      </c>
      <c r="G791" s="111">
        <f t="shared" si="67"/>
        <v>1578.7</v>
      </c>
    </row>
    <row r="792" spans="1:7" ht="45" x14ac:dyDescent="0.25">
      <c r="A792" s="136" t="s">
        <v>1085</v>
      </c>
      <c r="B792" s="123" t="s">
        <v>1045</v>
      </c>
      <c r="C792" s="93" t="s">
        <v>66</v>
      </c>
      <c r="D792" s="93" t="s">
        <v>1086</v>
      </c>
      <c r="E792" s="121"/>
      <c r="F792" s="111">
        <f t="shared" si="67"/>
        <v>1580.4</v>
      </c>
      <c r="G792" s="111">
        <f t="shared" si="67"/>
        <v>1578.7</v>
      </c>
    </row>
    <row r="793" spans="1:7" ht="78.75" customHeight="1" x14ac:dyDescent="0.25">
      <c r="A793" s="136" t="s">
        <v>1087</v>
      </c>
      <c r="B793" s="123" t="s">
        <v>1045</v>
      </c>
      <c r="C793" s="93" t="s">
        <v>1088</v>
      </c>
      <c r="D793" s="93" t="s">
        <v>1089</v>
      </c>
      <c r="E793" s="121"/>
      <c r="F793" s="111">
        <f t="shared" si="67"/>
        <v>1580.4</v>
      </c>
      <c r="G793" s="111">
        <f t="shared" si="67"/>
        <v>1578.7</v>
      </c>
    </row>
    <row r="794" spans="1:7" x14ac:dyDescent="0.25">
      <c r="A794" s="134" t="s">
        <v>514</v>
      </c>
      <c r="B794" s="123" t="s">
        <v>1045</v>
      </c>
      <c r="C794" s="93" t="s">
        <v>1088</v>
      </c>
      <c r="D794" s="93" t="s">
        <v>1089</v>
      </c>
      <c r="E794" s="121">
        <v>300</v>
      </c>
      <c r="F794" s="111">
        <v>1580.4</v>
      </c>
      <c r="G794" s="111">
        <v>1578.7</v>
      </c>
    </row>
    <row r="795" spans="1:7" x14ac:dyDescent="0.25">
      <c r="A795" s="136" t="s">
        <v>1090</v>
      </c>
      <c r="B795" s="123" t="s">
        <v>1045</v>
      </c>
      <c r="C795" s="93" t="s">
        <v>66</v>
      </c>
      <c r="D795" s="93" t="s">
        <v>1091</v>
      </c>
      <c r="E795" s="121"/>
      <c r="F795" s="111">
        <f t="shared" ref="F795:G797" si="68">F796</f>
        <v>8840.2000000000007</v>
      </c>
      <c r="G795" s="111">
        <f t="shared" si="68"/>
        <v>8840.2000000000007</v>
      </c>
    </row>
    <row r="796" spans="1:7" ht="45" x14ac:dyDescent="0.25">
      <c r="A796" s="136" t="s">
        <v>1092</v>
      </c>
      <c r="B796" s="123" t="s">
        <v>1045</v>
      </c>
      <c r="C796" s="93" t="s">
        <v>66</v>
      </c>
      <c r="D796" s="93" t="s">
        <v>1093</v>
      </c>
      <c r="E796" s="121"/>
      <c r="F796" s="111">
        <f t="shared" si="68"/>
        <v>8840.2000000000007</v>
      </c>
      <c r="G796" s="111">
        <f t="shared" si="68"/>
        <v>8840.2000000000007</v>
      </c>
    </row>
    <row r="797" spans="1:7" ht="30" x14ac:dyDescent="0.25">
      <c r="A797" s="136" t="s">
        <v>1094</v>
      </c>
      <c r="B797" s="123" t="s">
        <v>1045</v>
      </c>
      <c r="C797" s="93" t="s">
        <v>66</v>
      </c>
      <c r="D797" s="93" t="s">
        <v>1095</v>
      </c>
      <c r="E797" s="121"/>
      <c r="F797" s="111">
        <f t="shared" si="68"/>
        <v>8840.2000000000007</v>
      </c>
      <c r="G797" s="111">
        <f t="shared" si="68"/>
        <v>8840.2000000000007</v>
      </c>
    </row>
    <row r="798" spans="1:7" x14ac:dyDescent="0.25">
      <c r="A798" s="134" t="s">
        <v>514</v>
      </c>
      <c r="B798" s="123" t="s">
        <v>1045</v>
      </c>
      <c r="C798" s="93" t="s">
        <v>66</v>
      </c>
      <c r="D798" s="93" t="s">
        <v>1095</v>
      </c>
      <c r="E798" s="121">
        <v>300</v>
      </c>
      <c r="F798" s="111">
        <v>8840.2000000000007</v>
      </c>
      <c r="G798" s="111">
        <v>8840.2000000000007</v>
      </c>
    </row>
    <row r="799" spans="1:7" ht="45" x14ac:dyDescent="0.25">
      <c r="A799" s="138" t="s">
        <v>1070</v>
      </c>
      <c r="B799" s="123" t="s">
        <v>1045</v>
      </c>
      <c r="C799" s="93" t="s">
        <v>66</v>
      </c>
      <c r="D799" s="93" t="s">
        <v>1071</v>
      </c>
      <c r="E799" s="121"/>
      <c r="F799" s="111">
        <f t="shared" ref="F799:G801" si="69">F800</f>
        <v>67950</v>
      </c>
      <c r="G799" s="111">
        <f t="shared" si="69"/>
        <v>63280.2</v>
      </c>
    </row>
    <row r="800" spans="1:7" ht="30" x14ac:dyDescent="0.25">
      <c r="A800" s="138" t="s">
        <v>1096</v>
      </c>
      <c r="B800" s="123" t="s">
        <v>1045</v>
      </c>
      <c r="C800" s="93" t="s">
        <v>66</v>
      </c>
      <c r="D800" s="93" t="s">
        <v>1097</v>
      </c>
      <c r="E800" s="121"/>
      <c r="F800" s="111">
        <f t="shared" si="69"/>
        <v>67950</v>
      </c>
      <c r="G800" s="111">
        <f t="shared" si="69"/>
        <v>63280.2</v>
      </c>
    </row>
    <row r="801" spans="1:7" ht="75" x14ac:dyDescent="0.25">
      <c r="A801" s="138" t="s">
        <v>1098</v>
      </c>
      <c r="B801" s="123" t="s">
        <v>1045</v>
      </c>
      <c r="C801" s="93" t="s">
        <v>66</v>
      </c>
      <c r="D801" s="99" t="s">
        <v>1099</v>
      </c>
      <c r="E801" s="121"/>
      <c r="F801" s="111">
        <f t="shared" si="69"/>
        <v>67950</v>
      </c>
      <c r="G801" s="111">
        <f t="shared" si="69"/>
        <v>63280.2</v>
      </c>
    </row>
    <row r="802" spans="1:7" x14ac:dyDescent="0.25">
      <c r="A802" s="134" t="s">
        <v>514</v>
      </c>
      <c r="B802" s="123" t="s">
        <v>1045</v>
      </c>
      <c r="C802" s="93" t="s">
        <v>66</v>
      </c>
      <c r="D802" s="99" t="s">
        <v>1099</v>
      </c>
      <c r="E802" s="121">
        <v>300</v>
      </c>
      <c r="F802" s="111">
        <v>67950</v>
      </c>
      <c r="G802" s="111">
        <v>63280.2</v>
      </c>
    </row>
    <row r="803" spans="1:7" x14ac:dyDescent="0.25">
      <c r="A803" s="136" t="s">
        <v>736</v>
      </c>
      <c r="B803" s="123" t="s">
        <v>1045</v>
      </c>
      <c r="C803" s="93" t="s">
        <v>68</v>
      </c>
      <c r="D803" s="93"/>
      <c r="E803" s="123"/>
      <c r="F803" s="111">
        <f t="shared" ref="F803:G805" si="70">F804</f>
        <v>151090.6</v>
      </c>
      <c r="G803" s="111">
        <f t="shared" si="70"/>
        <v>150768.20000000001</v>
      </c>
    </row>
    <row r="804" spans="1:7" ht="30" x14ac:dyDescent="0.25">
      <c r="A804" s="136" t="s">
        <v>737</v>
      </c>
      <c r="B804" s="123" t="s">
        <v>1045</v>
      </c>
      <c r="C804" s="93" t="s">
        <v>68</v>
      </c>
      <c r="D804" s="93" t="s">
        <v>738</v>
      </c>
      <c r="E804" s="123"/>
      <c r="F804" s="111">
        <f t="shared" si="70"/>
        <v>151090.6</v>
      </c>
      <c r="G804" s="111">
        <f t="shared" si="70"/>
        <v>150768.20000000001</v>
      </c>
    </row>
    <row r="805" spans="1:7" ht="60" x14ac:dyDescent="0.25">
      <c r="A805" s="134" t="s">
        <v>739</v>
      </c>
      <c r="B805" s="123" t="s">
        <v>1045</v>
      </c>
      <c r="C805" s="93" t="s">
        <v>68</v>
      </c>
      <c r="D805" s="91" t="s">
        <v>740</v>
      </c>
      <c r="E805" s="123"/>
      <c r="F805" s="111">
        <f t="shared" si="70"/>
        <v>151090.6</v>
      </c>
      <c r="G805" s="111">
        <f t="shared" si="70"/>
        <v>150768.20000000001</v>
      </c>
    </row>
    <row r="806" spans="1:7" ht="60" x14ac:dyDescent="0.25">
      <c r="A806" s="135" t="s">
        <v>741</v>
      </c>
      <c r="B806" s="123" t="s">
        <v>1045</v>
      </c>
      <c r="C806" s="93" t="s">
        <v>68</v>
      </c>
      <c r="D806" s="91" t="s">
        <v>742</v>
      </c>
      <c r="E806" s="123"/>
      <c r="F806" s="111">
        <f>F807+F809+F811</f>
        <v>151090.6</v>
      </c>
      <c r="G806" s="111">
        <f>G807+G809+G811</f>
        <v>150768.20000000001</v>
      </c>
    </row>
    <row r="807" spans="1:7" ht="75" x14ac:dyDescent="0.25">
      <c r="A807" s="138" t="s">
        <v>1100</v>
      </c>
      <c r="B807" s="123" t="s">
        <v>1045</v>
      </c>
      <c r="C807" s="93" t="s">
        <v>68</v>
      </c>
      <c r="D807" s="91" t="s">
        <v>1101</v>
      </c>
      <c r="E807" s="123"/>
      <c r="F807" s="111">
        <f>F808</f>
        <v>901.1</v>
      </c>
      <c r="G807" s="111">
        <f>G808</f>
        <v>899.2</v>
      </c>
    </row>
    <row r="808" spans="1:7" ht="30" x14ac:dyDescent="0.25">
      <c r="A808" s="134" t="s">
        <v>513</v>
      </c>
      <c r="B808" s="123" t="s">
        <v>1045</v>
      </c>
      <c r="C808" s="93" t="s">
        <v>68</v>
      </c>
      <c r="D808" s="91" t="s">
        <v>1101</v>
      </c>
      <c r="E808" s="123" t="s">
        <v>881</v>
      </c>
      <c r="F808" s="111">
        <v>901.1</v>
      </c>
      <c r="G808" s="111">
        <v>899.2</v>
      </c>
    </row>
    <row r="809" spans="1:7" ht="122.25" customHeight="1" x14ac:dyDescent="0.25">
      <c r="A809" s="134" t="s">
        <v>1102</v>
      </c>
      <c r="B809" s="123" t="s">
        <v>1045</v>
      </c>
      <c r="C809" s="93" t="s">
        <v>68</v>
      </c>
      <c r="D809" s="91" t="s">
        <v>1103</v>
      </c>
      <c r="E809" s="123"/>
      <c r="F809" s="111">
        <f>F810</f>
        <v>35253.9</v>
      </c>
      <c r="G809" s="111">
        <f>G810</f>
        <v>34933.4</v>
      </c>
    </row>
    <row r="810" spans="1:7" ht="30" x14ac:dyDescent="0.25">
      <c r="A810" s="137" t="s">
        <v>566</v>
      </c>
      <c r="B810" s="123" t="s">
        <v>1045</v>
      </c>
      <c r="C810" s="93" t="s">
        <v>68</v>
      </c>
      <c r="D810" s="91" t="s">
        <v>1103</v>
      </c>
      <c r="E810" s="123" t="s">
        <v>1005</v>
      </c>
      <c r="F810" s="111">
        <v>35253.9</v>
      </c>
      <c r="G810" s="111">
        <v>34933.4</v>
      </c>
    </row>
    <row r="811" spans="1:7" ht="65.25" customHeight="1" x14ac:dyDescent="0.25">
      <c r="A811" s="137" t="s">
        <v>1104</v>
      </c>
      <c r="B811" s="123" t="s">
        <v>1045</v>
      </c>
      <c r="C811" s="93" t="s">
        <v>68</v>
      </c>
      <c r="D811" s="91" t="s">
        <v>1105</v>
      </c>
      <c r="E811" s="123"/>
      <c r="F811" s="111">
        <f>F812+F813</f>
        <v>114935.6</v>
      </c>
      <c r="G811" s="111">
        <f>G812+G813</f>
        <v>114935.6</v>
      </c>
    </row>
    <row r="812" spans="1:7" ht="30" x14ac:dyDescent="0.25">
      <c r="A812" s="137" t="s">
        <v>566</v>
      </c>
      <c r="B812" s="123" t="s">
        <v>1045</v>
      </c>
      <c r="C812" s="93" t="s">
        <v>68</v>
      </c>
      <c r="D812" s="91" t="s">
        <v>1105</v>
      </c>
      <c r="E812" s="123" t="s">
        <v>1005</v>
      </c>
      <c r="F812" s="111">
        <v>109831.6</v>
      </c>
      <c r="G812" s="111">
        <v>109831.6</v>
      </c>
    </row>
    <row r="813" spans="1:7" ht="29.25" customHeight="1" x14ac:dyDescent="0.25">
      <c r="A813" s="141" t="s">
        <v>532</v>
      </c>
      <c r="B813" s="123" t="s">
        <v>1045</v>
      </c>
      <c r="C813" s="93" t="s">
        <v>68</v>
      </c>
      <c r="D813" s="91" t="s">
        <v>1105</v>
      </c>
      <c r="E813" s="123" t="s">
        <v>1106</v>
      </c>
      <c r="F813" s="111">
        <v>5104</v>
      </c>
      <c r="G813" s="111">
        <v>5104</v>
      </c>
    </row>
    <row r="814" spans="1:7" s="86" customFormat="1" x14ac:dyDescent="0.25">
      <c r="A814" s="133" t="s">
        <v>1107</v>
      </c>
      <c r="B814" s="156" t="s">
        <v>1108</v>
      </c>
      <c r="C814" s="91" t="s">
        <v>524</v>
      </c>
      <c r="D814" s="90"/>
      <c r="E814" s="118"/>
      <c r="F814" s="110">
        <f t="shared" ref="F814:G817" si="71">F815</f>
        <v>28770.6</v>
      </c>
      <c r="G814" s="110">
        <f t="shared" si="71"/>
        <v>27594.799999999999</v>
      </c>
    </row>
    <row r="815" spans="1:7" s="86" customFormat="1" x14ac:dyDescent="0.25">
      <c r="A815" s="134" t="s">
        <v>2</v>
      </c>
      <c r="B815" s="119" t="s">
        <v>1108</v>
      </c>
      <c r="C815" s="91" t="s">
        <v>1</v>
      </c>
      <c r="D815" s="91"/>
      <c r="E815" s="118"/>
      <c r="F815" s="111">
        <f t="shared" si="71"/>
        <v>28770.6</v>
      </c>
      <c r="G815" s="111">
        <f t="shared" si="71"/>
        <v>27594.799999999999</v>
      </c>
    </row>
    <row r="816" spans="1:7" s="86" customFormat="1" ht="56.25" customHeight="1" x14ac:dyDescent="0.25">
      <c r="A816" s="134" t="s">
        <v>12</v>
      </c>
      <c r="B816" s="119" t="s">
        <v>1108</v>
      </c>
      <c r="C816" s="91" t="s">
        <v>11</v>
      </c>
      <c r="D816" s="91"/>
      <c r="E816" s="118"/>
      <c r="F816" s="111">
        <f t="shared" si="71"/>
        <v>28770.6</v>
      </c>
      <c r="G816" s="111">
        <f t="shared" si="71"/>
        <v>27594.799999999999</v>
      </c>
    </row>
    <row r="817" spans="1:7" s="86" customFormat="1" x14ac:dyDescent="0.25">
      <c r="A817" s="134" t="s">
        <v>506</v>
      </c>
      <c r="B817" s="119" t="s">
        <v>1108</v>
      </c>
      <c r="C817" s="91" t="s">
        <v>11</v>
      </c>
      <c r="D817" s="91" t="s">
        <v>507</v>
      </c>
      <c r="E817" s="118"/>
      <c r="F817" s="111">
        <f t="shared" si="71"/>
        <v>28770.6</v>
      </c>
      <c r="G817" s="111">
        <f t="shared" si="71"/>
        <v>27594.799999999999</v>
      </c>
    </row>
    <row r="818" spans="1:7" s="86" customFormat="1" ht="45" x14ac:dyDescent="0.25">
      <c r="A818" s="135" t="s">
        <v>530</v>
      </c>
      <c r="B818" s="119" t="s">
        <v>1108</v>
      </c>
      <c r="C818" s="91" t="s">
        <v>11</v>
      </c>
      <c r="D818" s="91" t="s">
        <v>531</v>
      </c>
      <c r="E818" s="122"/>
      <c r="F818" s="111">
        <f>F819+F820+F821</f>
        <v>28770.6</v>
      </c>
      <c r="G818" s="111">
        <f>G819+G820+G821</f>
        <v>27594.799999999999</v>
      </c>
    </row>
    <row r="819" spans="1:7" s="86" customFormat="1" ht="75" x14ac:dyDescent="0.25">
      <c r="A819" s="134" t="s">
        <v>698</v>
      </c>
      <c r="B819" s="119" t="s">
        <v>1108</v>
      </c>
      <c r="C819" s="91" t="s">
        <v>11</v>
      </c>
      <c r="D819" s="91" t="s">
        <v>531</v>
      </c>
      <c r="E819" s="118">
        <v>100</v>
      </c>
      <c r="F819" s="111">
        <v>26931.3</v>
      </c>
      <c r="G819" s="111">
        <v>25873.3</v>
      </c>
    </row>
    <row r="820" spans="1:7" s="86" customFormat="1" ht="30" x14ac:dyDescent="0.25">
      <c r="A820" s="134" t="s">
        <v>513</v>
      </c>
      <c r="B820" s="119" t="s">
        <v>1108</v>
      </c>
      <c r="C820" s="91" t="s">
        <v>11</v>
      </c>
      <c r="D820" s="91" t="s">
        <v>531</v>
      </c>
      <c r="E820" s="118">
        <v>200</v>
      </c>
      <c r="F820" s="111">
        <v>1791.3</v>
      </c>
      <c r="G820" s="111">
        <v>1683.5</v>
      </c>
    </row>
    <row r="821" spans="1:7" s="86" customFormat="1" x14ac:dyDescent="0.25">
      <c r="A821" s="135" t="s">
        <v>532</v>
      </c>
      <c r="B821" s="119" t="s">
        <v>1108</v>
      </c>
      <c r="C821" s="91" t="s">
        <v>11</v>
      </c>
      <c r="D821" s="91" t="s">
        <v>531</v>
      </c>
      <c r="E821" s="118">
        <v>800</v>
      </c>
      <c r="F821" s="111">
        <v>48</v>
      </c>
      <c r="G821" s="111">
        <v>38</v>
      </c>
    </row>
    <row r="822" spans="1:7" s="86" customFormat="1" ht="28.5" x14ac:dyDescent="0.25">
      <c r="A822" s="152" t="s">
        <v>1109</v>
      </c>
      <c r="B822" s="156" t="s">
        <v>1110</v>
      </c>
      <c r="C822" s="91" t="s">
        <v>524</v>
      </c>
      <c r="D822" s="91"/>
      <c r="E822" s="118"/>
      <c r="F822" s="110">
        <f t="shared" ref="F822:G826" si="72">F823</f>
        <v>2033.3</v>
      </c>
      <c r="G822" s="110">
        <f t="shared" si="72"/>
        <v>2033.3</v>
      </c>
    </row>
    <row r="823" spans="1:7" s="86" customFormat="1" x14ac:dyDescent="0.25">
      <c r="A823" s="140" t="s">
        <v>2</v>
      </c>
      <c r="B823" s="123" t="s">
        <v>1110</v>
      </c>
      <c r="C823" s="93" t="s">
        <v>1</v>
      </c>
      <c r="D823" s="91"/>
      <c r="E823" s="118"/>
      <c r="F823" s="111">
        <f t="shared" si="72"/>
        <v>2033.3</v>
      </c>
      <c r="G823" s="111">
        <f t="shared" si="72"/>
        <v>2033.3</v>
      </c>
    </row>
    <row r="824" spans="1:7" s="86" customFormat="1" x14ac:dyDescent="0.25">
      <c r="A824" s="140" t="s">
        <v>1111</v>
      </c>
      <c r="B824" s="123" t="s">
        <v>1110</v>
      </c>
      <c r="C824" s="93" t="s">
        <v>13</v>
      </c>
      <c r="D824" s="91"/>
      <c r="E824" s="118"/>
      <c r="F824" s="111">
        <f t="shared" si="72"/>
        <v>2033.3</v>
      </c>
      <c r="G824" s="111">
        <f t="shared" si="72"/>
        <v>2033.3</v>
      </c>
    </row>
    <row r="825" spans="1:7" s="86" customFormat="1" x14ac:dyDescent="0.25">
      <c r="A825" s="140" t="s">
        <v>506</v>
      </c>
      <c r="B825" s="123" t="s">
        <v>1110</v>
      </c>
      <c r="C825" s="93" t="s">
        <v>13</v>
      </c>
      <c r="D825" s="91" t="s">
        <v>507</v>
      </c>
      <c r="E825" s="118"/>
      <c r="F825" s="111">
        <f t="shared" si="72"/>
        <v>2033.3</v>
      </c>
      <c r="G825" s="111">
        <f t="shared" si="72"/>
        <v>2033.3</v>
      </c>
    </row>
    <row r="826" spans="1:7" s="86" customFormat="1" ht="30" x14ac:dyDescent="0.25">
      <c r="A826" s="140" t="s">
        <v>1112</v>
      </c>
      <c r="B826" s="123" t="s">
        <v>1110</v>
      </c>
      <c r="C826" s="93" t="s">
        <v>13</v>
      </c>
      <c r="D826" s="91" t="s">
        <v>1113</v>
      </c>
      <c r="E826" s="118"/>
      <c r="F826" s="111">
        <f t="shared" si="72"/>
        <v>2033.3</v>
      </c>
      <c r="G826" s="111">
        <f t="shared" si="72"/>
        <v>2033.3</v>
      </c>
    </row>
    <row r="827" spans="1:7" s="86" customFormat="1" x14ac:dyDescent="0.25">
      <c r="A827" s="131" t="s">
        <v>532</v>
      </c>
      <c r="B827" s="123" t="s">
        <v>1110</v>
      </c>
      <c r="C827" s="93" t="s">
        <v>13</v>
      </c>
      <c r="D827" s="91" t="s">
        <v>1113</v>
      </c>
      <c r="E827" s="118">
        <v>800</v>
      </c>
      <c r="F827" s="111">
        <v>2033.3</v>
      </c>
      <c r="G827" s="111">
        <v>2033.3</v>
      </c>
    </row>
    <row r="828" spans="1:7" s="86" customFormat="1" x14ac:dyDescent="0.25">
      <c r="A828" s="140"/>
      <c r="B828" s="119"/>
      <c r="C828" s="91"/>
      <c r="D828" s="91"/>
      <c r="E828" s="118"/>
      <c r="F828" s="110"/>
      <c r="G828" s="111"/>
    </row>
    <row r="829" spans="1:7" s="86" customFormat="1" x14ac:dyDescent="0.25">
      <c r="A829" s="152" t="s">
        <v>1114</v>
      </c>
      <c r="B829" s="156"/>
      <c r="C829" s="91"/>
      <c r="D829" s="108"/>
      <c r="E829" s="118"/>
      <c r="F829" s="110"/>
      <c r="G829" s="110"/>
    </row>
    <row r="831" spans="1:7" s="95" customFormat="1" x14ac:dyDescent="0.25">
      <c r="A831" s="153" t="s">
        <v>1115</v>
      </c>
      <c r="B831" s="129"/>
      <c r="C831" s="109"/>
      <c r="D831" s="109"/>
      <c r="E831" s="129"/>
      <c r="F831" s="113">
        <f>F8+F30+F286+F303+F438+F482+F668+F730+F814+F822</f>
        <v>16011034.100000001</v>
      </c>
      <c r="G831" s="113">
        <f>G8+G30+G286+G303+G438+G482+G668+G730+G814+G822</f>
        <v>15088763.499999998</v>
      </c>
    </row>
  </sheetData>
  <mergeCells count="2">
    <mergeCell ref="A4:G4"/>
    <mergeCell ref="F1:G1"/>
  </mergeCells>
  <pageMargins left="0.70866141732283472" right="0.11811023622047245" top="0.35433070866141736" bottom="0.15748031496062992" header="0.31496062992125984" footer="0.31496062992125984"/>
  <pageSetup paperSize="9" scale="75" fitToWidth="0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86"/>
  <sheetViews>
    <sheetView zoomScale="80" zoomScaleNormal="80" workbookViewId="0">
      <selection activeCell="G6" sqref="G6"/>
    </sheetView>
  </sheetViews>
  <sheetFormatPr defaultColWidth="9" defaultRowHeight="12.75" x14ac:dyDescent="0.2"/>
  <cols>
    <col min="1" max="1" width="5.5" style="17" customWidth="1"/>
    <col min="2" max="2" width="67.625" style="18" customWidth="1"/>
    <col min="3" max="3" width="12.5" style="17" customWidth="1"/>
    <col min="4" max="4" width="13.625" style="17" customWidth="1"/>
    <col min="5" max="5" width="11.375" style="17" bestFit="1" customWidth="1"/>
    <col min="6" max="6" width="9" style="17"/>
    <col min="7" max="7" width="10.625" style="17" customWidth="1"/>
    <col min="8" max="8" width="11.25" style="17" customWidth="1"/>
    <col min="9" max="10" width="11.5" style="17" bestFit="1" customWidth="1"/>
    <col min="11" max="130" width="9" style="17"/>
    <col min="131" max="131" width="9.25" style="17" customWidth="1"/>
    <col min="132" max="132" width="50.625" style="17" customWidth="1"/>
    <col min="133" max="134" width="11.5" style="17" customWidth="1"/>
    <col min="135" max="135" width="8.125" style="17" customWidth="1"/>
    <col min="136" max="142" width="0" style="17" hidden="1" customWidth="1"/>
    <col min="143" max="16384" width="9" style="17"/>
  </cols>
  <sheetData>
    <row r="1" spans="1:10" ht="45" customHeight="1" x14ac:dyDescent="0.2">
      <c r="C1" s="201" t="s">
        <v>1116</v>
      </c>
      <c r="D1" s="202"/>
    </row>
    <row r="2" spans="1:10" x14ac:dyDescent="0.2">
      <c r="D2" s="81"/>
    </row>
    <row r="3" spans="1:10" x14ac:dyDescent="0.2">
      <c r="D3" s="81"/>
    </row>
    <row r="4" spans="1:10" ht="29.25" customHeight="1" x14ac:dyDescent="0.2">
      <c r="A4" s="200" t="s">
        <v>458</v>
      </c>
      <c r="B4" s="200"/>
      <c r="C4" s="200"/>
      <c r="D4" s="200"/>
    </row>
    <row r="5" spans="1:10" s="1" customFormat="1" ht="15.75" customHeight="1" x14ac:dyDescent="0.25">
      <c r="A5" s="30"/>
      <c r="B5" s="31"/>
      <c r="C5" s="31"/>
      <c r="D5" s="47" t="s">
        <v>218</v>
      </c>
    </row>
    <row r="6" spans="1:10" s="3" customFormat="1" ht="33" customHeight="1" x14ac:dyDescent="0.2">
      <c r="A6" s="32" t="s">
        <v>132</v>
      </c>
      <c r="B6" s="2" t="s">
        <v>0</v>
      </c>
      <c r="C6" s="2" t="s">
        <v>87</v>
      </c>
      <c r="D6" s="2" t="s">
        <v>131</v>
      </c>
    </row>
    <row r="7" spans="1:10" s="7" customFormat="1" ht="15.75" x14ac:dyDescent="0.25">
      <c r="A7" s="4" t="s">
        <v>1</v>
      </c>
      <c r="B7" s="5" t="s">
        <v>2</v>
      </c>
      <c r="C7" s="6">
        <f>SUM(C8:C16)</f>
        <v>761966.2</v>
      </c>
      <c r="D7" s="6">
        <f>SUM(D8:D16)</f>
        <v>752559.79999999993</v>
      </c>
      <c r="F7" s="44"/>
      <c r="G7" s="48"/>
      <c r="H7" s="48"/>
      <c r="I7" s="36"/>
      <c r="J7" s="36"/>
    </row>
    <row r="8" spans="1:10" s="7" customFormat="1" ht="34.5" customHeight="1" x14ac:dyDescent="0.25">
      <c r="A8" s="33" t="s">
        <v>3</v>
      </c>
      <c r="B8" s="29" t="s">
        <v>4</v>
      </c>
      <c r="C8" s="34">
        <v>3344.4</v>
      </c>
      <c r="D8" s="34">
        <v>3181.4</v>
      </c>
      <c r="F8" s="37"/>
      <c r="G8" s="49"/>
      <c r="H8" s="49"/>
      <c r="I8" s="36"/>
      <c r="J8" s="36"/>
    </row>
    <row r="9" spans="1:10" s="7" customFormat="1" ht="48" customHeight="1" x14ac:dyDescent="0.25">
      <c r="A9" s="33" t="s">
        <v>5</v>
      </c>
      <c r="B9" s="29" t="s">
        <v>6</v>
      </c>
      <c r="C9" s="34">
        <v>42145.7</v>
      </c>
      <c r="D9" s="34">
        <v>39036.699999999997</v>
      </c>
      <c r="F9" s="37"/>
      <c r="G9" s="49"/>
      <c r="H9" s="49"/>
      <c r="I9" s="36"/>
      <c r="J9" s="36"/>
    </row>
    <row r="10" spans="1:10" s="7" customFormat="1" ht="46.5" customHeight="1" x14ac:dyDescent="0.25">
      <c r="A10" s="33" t="s">
        <v>7</v>
      </c>
      <c r="B10" s="29" t="s">
        <v>8</v>
      </c>
      <c r="C10" s="34">
        <v>315646.59999999998</v>
      </c>
      <c r="D10" s="34">
        <v>314795.59999999998</v>
      </c>
      <c r="F10" s="37"/>
      <c r="G10" s="49"/>
      <c r="H10" s="49"/>
      <c r="I10" s="36"/>
      <c r="J10" s="36"/>
    </row>
    <row r="11" spans="1:10" s="7" customFormat="1" ht="15" x14ac:dyDescent="0.25">
      <c r="A11" s="33" t="s">
        <v>9</v>
      </c>
      <c r="B11" s="29" t="s">
        <v>10</v>
      </c>
      <c r="C11" s="34">
        <v>483.6</v>
      </c>
      <c r="D11" s="34">
        <v>412.6</v>
      </c>
      <c r="F11" s="37"/>
      <c r="G11" s="49"/>
      <c r="H11" s="49"/>
      <c r="I11" s="36"/>
      <c r="J11" s="36"/>
    </row>
    <row r="12" spans="1:10" s="7" customFormat="1" ht="30.75" customHeight="1" x14ac:dyDescent="0.25">
      <c r="A12" s="33" t="s">
        <v>11</v>
      </c>
      <c r="B12" s="29" t="s">
        <v>12</v>
      </c>
      <c r="C12" s="34">
        <v>81851</v>
      </c>
      <c r="D12" s="34">
        <v>80574.8</v>
      </c>
      <c r="F12" s="37"/>
      <c r="G12" s="49"/>
      <c r="H12" s="49"/>
      <c r="I12" s="36"/>
      <c r="J12" s="36"/>
    </row>
    <row r="13" spans="1:10" s="7" customFormat="1" ht="15" x14ac:dyDescent="0.25">
      <c r="A13" s="33" t="s">
        <v>13</v>
      </c>
      <c r="B13" s="29" t="s">
        <v>14</v>
      </c>
      <c r="C13" s="34">
        <v>2033.3</v>
      </c>
      <c r="D13" s="34">
        <v>2033.3</v>
      </c>
      <c r="F13" s="37"/>
      <c r="G13" s="49"/>
      <c r="H13" s="49"/>
      <c r="I13" s="36"/>
      <c r="J13" s="36"/>
    </row>
    <row r="14" spans="1:10" s="7" customFormat="1" ht="15" x14ac:dyDescent="0.25">
      <c r="A14" s="33" t="s">
        <v>15</v>
      </c>
      <c r="B14" s="8" t="s">
        <v>16</v>
      </c>
      <c r="C14" s="34">
        <v>0</v>
      </c>
      <c r="D14" s="34">
        <v>0</v>
      </c>
      <c r="F14" s="37"/>
      <c r="G14" s="49"/>
      <c r="H14" s="49"/>
      <c r="I14" s="36"/>
      <c r="J14" s="36"/>
    </row>
    <row r="15" spans="1:10" s="7" customFormat="1" ht="15" hidden="1" x14ac:dyDescent="0.25">
      <c r="A15" s="33" t="s">
        <v>431</v>
      </c>
      <c r="B15" s="8" t="s">
        <v>432</v>
      </c>
      <c r="C15" s="34">
        <v>0</v>
      </c>
      <c r="D15" s="34">
        <v>0</v>
      </c>
      <c r="F15" s="37"/>
      <c r="G15" s="49"/>
      <c r="H15" s="49"/>
      <c r="I15" s="36"/>
      <c r="J15" s="36"/>
    </row>
    <row r="16" spans="1:10" s="7" customFormat="1" ht="15" x14ac:dyDescent="0.25">
      <c r="A16" s="33" t="s">
        <v>17</v>
      </c>
      <c r="B16" s="29" t="s">
        <v>18</v>
      </c>
      <c r="C16" s="34">
        <v>316461.59999999998</v>
      </c>
      <c r="D16" s="34">
        <v>312525.40000000002</v>
      </c>
      <c r="F16" s="37"/>
      <c r="G16" s="49"/>
      <c r="H16" s="49"/>
      <c r="I16" s="36"/>
      <c r="J16" s="36"/>
    </row>
    <row r="17" spans="1:10" s="7" customFormat="1" ht="15.75" x14ac:dyDescent="0.25">
      <c r="A17" s="4" t="s">
        <v>19</v>
      </c>
      <c r="B17" s="5" t="s">
        <v>20</v>
      </c>
      <c r="C17" s="9">
        <f>SUM(C18)</f>
        <v>804.9</v>
      </c>
      <c r="D17" s="9">
        <f>SUM(D18)</f>
        <v>804.9</v>
      </c>
      <c r="F17" s="44"/>
      <c r="G17" s="50"/>
      <c r="H17" s="50"/>
      <c r="I17" s="36"/>
      <c r="J17" s="36"/>
    </row>
    <row r="18" spans="1:10" s="7" customFormat="1" ht="15" x14ac:dyDescent="0.25">
      <c r="A18" s="33" t="s">
        <v>21</v>
      </c>
      <c r="B18" s="8" t="s">
        <v>22</v>
      </c>
      <c r="C18" s="34">
        <v>804.9</v>
      </c>
      <c r="D18" s="34">
        <v>804.9</v>
      </c>
      <c r="F18" s="37"/>
      <c r="G18" s="49"/>
      <c r="H18" s="49"/>
      <c r="I18" s="36"/>
      <c r="J18" s="36"/>
    </row>
    <row r="19" spans="1:10" s="7" customFormat="1" ht="17.25" customHeight="1" x14ac:dyDescent="0.25">
      <c r="A19" s="4" t="s">
        <v>23</v>
      </c>
      <c r="B19" s="5" t="s">
        <v>24</v>
      </c>
      <c r="C19" s="9">
        <f>C20</f>
        <v>142117.79999999999</v>
      </c>
      <c r="D19" s="9">
        <f>D20</f>
        <v>141567.6</v>
      </c>
      <c r="F19" s="44"/>
      <c r="G19" s="50"/>
      <c r="H19" s="50"/>
      <c r="I19" s="36"/>
      <c r="J19" s="36"/>
    </row>
    <row r="20" spans="1:10" s="7" customFormat="1" ht="30" customHeight="1" x14ac:dyDescent="0.25">
      <c r="A20" s="33" t="s">
        <v>433</v>
      </c>
      <c r="B20" s="40" t="s">
        <v>435</v>
      </c>
      <c r="C20" s="34">
        <v>142117.79999999999</v>
      </c>
      <c r="D20" s="34">
        <v>141567.6</v>
      </c>
      <c r="F20" s="37"/>
      <c r="G20" s="49"/>
      <c r="H20" s="49"/>
      <c r="I20" s="36"/>
      <c r="J20" s="36"/>
    </row>
    <row r="21" spans="1:10" s="7" customFormat="1" ht="15.75" x14ac:dyDescent="0.25">
      <c r="A21" s="4" t="s">
        <v>25</v>
      </c>
      <c r="B21" s="5" t="s">
        <v>26</v>
      </c>
      <c r="C21" s="9">
        <f>SUM(C24+C26+C23+C25+C22)</f>
        <v>4206526.0999999996</v>
      </c>
      <c r="D21" s="9">
        <f>SUM(D24+D26+D23+D25+D22)</f>
        <v>3745987.5</v>
      </c>
      <c r="F21" s="43"/>
      <c r="G21" s="50"/>
      <c r="H21" s="50"/>
      <c r="I21" s="36"/>
      <c r="J21" s="36"/>
    </row>
    <row r="22" spans="1:10" s="7" customFormat="1" ht="15.75" x14ac:dyDescent="0.25">
      <c r="A22" s="10" t="s">
        <v>27</v>
      </c>
      <c r="B22" s="11" t="s">
        <v>28</v>
      </c>
      <c r="C22" s="34">
        <v>11554</v>
      </c>
      <c r="D22" s="34">
        <v>11436.1</v>
      </c>
      <c r="F22" s="42"/>
      <c r="G22" s="49"/>
      <c r="H22" s="49"/>
      <c r="I22" s="36"/>
      <c r="J22" s="36"/>
    </row>
    <row r="23" spans="1:10" s="7" customFormat="1" ht="15" x14ac:dyDescent="0.25">
      <c r="A23" s="33" t="s">
        <v>29</v>
      </c>
      <c r="B23" s="8" t="s">
        <v>30</v>
      </c>
      <c r="C23" s="34">
        <v>1625489.1</v>
      </c>
      <c r="D23" s="34">
        <v>1500262.2</v>
      </c>
      <c r="F23" s="42"/>
      <c r="G23" s="49"/>
      <c r="H23" s="49"/>
      <c r="I23" s="36"/>
      <c r="J23" s="36"/>
    </row>
    <row r="24" spans="1:10" s="7" customFormat="1" ht="15" x14ac:dyDescent="0.25">
      <c r="A24" s="33" t="s">
        <v>31</v>
      </c>
      <c r="B24" s="8" t="s">
        <v>32</v>
      </c>
      <c r="C24" s="34">
        <v>328851.20000000001</v>
      </c>
      <c r="D24" s="34">
        <v>320807.59999999998</v>
      </c>
      <c r="F24" s="42"/>
      <c r="G24" s="49"/>
      <c r="H24" s="49"/>
      <c r="I24" s="36"/>
      <c r="J24" s="36"/>
    </row>
    <row r="25" spans="1:10" s="7" customFormat="1" ht="15" x14ac:dyDescent="0.25">
      <c r="A25" s="33" t="s">
        <v>33</v>
      </c>
      <c r="B25" s="41" t="s">
        <v>165</v>
      </c>
      <c r="C25" s="34">
        <v>1805765.9</v>
      </c>
      <c r="D25" s="34">
        <v>1713900.3</v>
      </c>
      <c r="F25" s="42"/>
      <c r="G25" s="49"/>
      <c r="H25" s="49"/>
      <c r="I25" s="36"/>
      <c r="J25" s="36"/>
    </row>
    <row r="26" spans="1:10" s="7" customFormat="1" ht="15" x14ac:dyDescent="0.25">
      <c r="A26" s="33" t="s">
        <v>34</v>
      </c>
      <c r="B26" s="29" t="s">
        <v>35</v>
      </c>
      <c r="C26" s="34">
        <v>434865.9</v>
      </c>
      <c r="D26" s="34">
        <v>199581.3</v>
      </c>
      <c r="F26" s="42"/>
      <c r="G26" s="49"/>
      <c r="H26" s="49"/>
      <c r="I26" s="36"/>
      <c r="J26" s="36"/>
    </row>
    <row r="27" spans="1:10" s="7" customFormat="1" ht="15.75" x14ac:dyDescent="0.25">
      <c r="A27" s="4" t="s">
        <v>36</v>
      </c>
      <c r="B27" s="5" t="s">
        <v>37</v>
      </c>
      <c r="C27" s="6">
        <f>SUM(C28+C29+C31+C30)</f>
        <v>4859095.3</v>
      </c>
      <c r="D27" s="6">
        <f>SUM(D28+D29+D31+D30)</f>
        <v>4473739.5</v>
      </c>
      <c r="F27" s="43"/>
      <c r="G27" s="50"/>
      <c r="H27" s="50"/>
      <c r="I27" s="36"/>
      <c r="J27" s="36"/>
    </row>
    <row r="28" spans="1:10" s="7" customFormat="1" ht="15" x14ac:dyDescent="0.25">
      <c r="A28" s="33" t="s">
        <v>38</v>
      </c>
      <c r="B28" s="8" t="s">
        <v>39</v>
      </c>
      <c r="C28" s="34">
        <v>558698</v>
      </c>
      <c r="D28" s="34">
        <v>295321.2</v>
      </c>
      <c r="F28" s="42"/>
      <c r="G28" s="49"/>
      <c r="H28" s="49"/>
      <c r="I28" s="36"/>
      <c r="J28" s="36"/>
    </row>
    <row r="29" spans="1:10" s="7" customFormat="1" ht="15" x14ac:dyDescent="0.25">
      <c r="A29" s="33" t="s">
        <v>40</v>
      </c>
      <c r="B29" s="8" t="s">
        <v>41</v>
      </c>
      <c r="C29" s="34">
        <v>3127352.4</v>
      </c>
      <c r="D29" s="34">
        <v>3043565.3</v>
      </c>
      <c r="F29" s="42"/>
      <c r="G29" s="49"/>
      <c r="H29" s="49"/>
      <c r="I29" s="36"/>
      <c r="J29" s="36"/>
    </row>
    <row r="30" spans="1:10" s="7" customFormat="1" ht="15" x14ac:dyDescent="0.25">
      <c r="A30" s="33" t="s">
        <v>42</v>
      </c>
      <c r="B30" s="8" t="s">
        <v>43</v>
      </c>
      <c r="C30" s="34">
        <v>1006727.9</v>
      </c>
      <c r="D30" s="34">
        <v>968681.5</v>
      </c>
      <c r="F30" s="42"/>
      <c r="G30" s="49"/>
      <c r="H30" s="49"/>
      <c r="I30" s="36"/>
      <c r="J30" s="36"/>
    </row>
    <row r="31" spans="1:10" s="7" customFormat="1" ht="15.75" customHeight="1" x14ac:dyDescent="0.25">
      <c r="A31" s="33" t="s">
        <v>44</v>
      </c>
      <c r="B31" s="8" t="s">
        <v>45</v>
      </c>
      <c r="C31" s="34">
        <v>166317</v>
      </c>
      <c r="D31" s="34">
        <v>166171.5</v>
      </c>
      <c r="F31" s="42"/>
      <c r="G31" s="49"/>
      <c r="H31" s="49"/>
      <c r="I31" s="36"/>
      <c r="J31" s="36"/>
    </row>
    <row r="32" spans="1:10" s="7" customFormat="1" ht="15.75" customHeight="1" x14ac:dyDescent="0.25">
      <c r="A32" s="4" t="s">
        <v>459</v>
      </c>
      <c r="B32" s="5" t="s">
        <v>460</v>
      </c>
      <c r="C32" s="82">
        <f>C33</f>
        <v>5946.2</v>
      </c>
      <c r="D32" s="82">
        <f>D33</f>
        <v>4293.3999999999996</v>
      </c>
      <c r="F32" s="42"/>
      <c r="G32" s="49"/>
      <c r="H32" s="49"/>
      <c r="I32" s="36"/>
      <c r="J32" s="36"/>
    </row>
    <row r="33" spans="1:10" s="7" customFormat="1" ht="15.75" customHeight="1" x14ac:dyDescent="0.25">
      <c r="A33" s="33" t="s">
        <v>461</v>
      </c>
      <c r="B33" s="8" t="s">
        <v>462</v>
      </c>
      <c r="C33" s="34">
        <v>5946.2</v>
      </c>
      <c r="D33" s="34">
        <v>4293.3999999999996</v>
      </c>
      <c r="F33" s="42"/>
      <c r="G33" s="49"/>
      <c r="H33" s="49"/>
      <c r="I33" s="36"/>
      <c r="J33" s="36"/>
    </row>
    <row r="34" spans="1:10" s="7" customFormat="1" ht="15.75" x14ac:dyDescent="0.25">
      <c r="A34" s="4" t="s">
        <v>46</v>
      </c>
      <c r="B34" s="5" t="s">
        <v>47</v>
      </c>
      <c r="C34" s="9">
        <f>SUM(C35+C36+C38+C39)+C37</f>
        <v>5071788.5999999996</v>
      </c>
      <c r="D34" s="9">
        <f>SUM(D35+D36+D38+D39)+D37</f>
        <v>5013383.3000000007</v>
      </c>
      <c r="F34" s="43"/>
      <c r="G34" s="50"/>
      <c r="H34" s="50"/>
      <c r="I34" s="36"/>
      <c r="J34" s="36"/>
    </row>
    <row r="35" spans="1:10" s="7" customFormat="1" ht="15" x14ac:dyDescent="0.25">
      <c r="A35" s="33" t="s">
        <v>48</v>
      </c>
      <c r="B35" s="8" t="s">
        <v>49</v>
      </c>
      <c r="C35" s="34">
        <v>1522605.1</v>
      </c>
      <c r="D35" s="34">
        <v>1521274</v>
      </c>
      <c r="F35" s="39"/>
      <c r="G35" s="49"/>
      <c r="H35" s="49"/>
      <c r="I35" s="36"/>
      <c r="J35" s="36"/>
    </row>
    <row r="36" spans="1:10" s="7" customFormat="1" ht="15" x14ac:dyDescent="0.25">
      <c r="A36" s="33" t="s">
        <v>50</v>
      </c>
      <c r="B36" s="8" t="s">
        <v>51</v>
      </c>
      <c r="C36" s="34">
        <v>2968945.9</v>
      </c>
      <c r="D36" s="34">
        <v>2915517</v>
      </c>
      <c r="F36" s="39"/>
      <c r="G36" s="49"/>
      <c r="H36" s="49"/>
      <c r="I36" s="36"/>
      <c r="J36" s="36"/>
    </row>
    <row r="37" spans="1:10" s="7" customFormat="1" ht="15" x14ac:dyDescent="0.25">
      <c r="A37" s="33" t="s">
        <v>133</v>
      </c>
      <c r="B37" s="8" t="s">
        <v>134</v>
      </c>
      <c r="C37" s="34">
        <v>411298.3</v>
      </c>
      <c r="D37" s="34">
        <v>410221.2</v>
      </c>
      <c r="F37" s="39"/>
      <c r="G37" s="49"/>
      <c r="H37" s="49"/>
      <c r="I37" s="36"/>
      <c r="J37" s="36"/>
    </row>
    <row r="38" spans="1:10" s="7" customFormat="1" ht="15" x14ac:dyDescent="0.25">
      <c r="A38" s="33" t="s">
        <v>52</v>
      </c>
      <c r="B38" s="8" t="s">
        <v>53</v>
      </c>
      <c r="C38" s="34">
        <v>31207.200000000001</v>
      </c>
      <c r="D38" s="34">
        <v>31205.200000000001</v>
      </c>
      <c r="F38" s="39"/>
      <c r="G38" s="49"/>
      <c r="H38" s="49"/>
      <c r="I38" s="36"/>
      <c r="J38" s="36"/>
    </row>
    <row r="39" spans="1:10" s="7" customFormat="1" ht="15" x14ac:dyDescent="0.25">
      <c r="A39" s="33" t="s">
        <v>54</v>
      </c>
      <c r="B39" s="8" t="s">
        <v>55</v>
      </c>
      <c r="C39" s="34">
        <v>137732.1</v>
      </c>
      <c r="D39" s="34">
        <v>135165.9</v>
      </c>
      <c r="F39" s="39"/>
      <c r="G39" s="49"/>
      <c r="H39" s="49"/>
      <c r="I39" s="36"/>
      <c r="J39" s="36"/>
    </row>
    <row r="40" spans="1:10" s="7" customFormat="1" ht="15.75" x14ac:dyDescent="0.25">
      <c r="A40" s="4" t="s">
        <v>56</v>
      </c>
      <c r="B40" s="5" t="s">
        <v>57</v>
      </c>
      <c r="C40" s="6">
        <f>SUM(C41+C42)</f>
        <v>355200.8</v>
      </c>
      <c r="D40" s="6">
        <f>SUM(D41+D42)</f>
        <v>355199.4</v>
      </c>
      <c r="F40" s="43"/>
      <c r="G40" s="50"/>
      <c r="H40" s="50"/>
      <c r="I40" s="36"/>
      <c r="J40" s="36"/>
    </row>
    <row r="41" spans="1:10" s="12" customFormat="1" ht="15.75" x14ac:dyDescent="0.25">
      <c r="A41" s="33" t="s">
        <v>58</v>
      </c>
      <c r="B41" s="8" t="s">
        <v>59</v>
      </c>
      <c r="C41" s="34">
        <v>286606.5</v>
      </c>
      <c r="D41" s="34">
        <v>286605.90000000002</v>
      </c>
      <c r="F41" s="39"/>
      <c r="G41" s="49"/>
      <c r="H41" s="49"/>
      <c r="I41" s="36"/>
      <c r="J41" s="36"/>
    </row>
    <row r="42" spans="1:10" s="7" customFormat="1" ht="15.75" customHeight="1" x14ac:dyDescent="0.25">
      <c r="A42" s="33" t="s">
        <v>60</v>
      </c>
      <c r="B42" s="8" t="s">
        <v>61</v>
      </c>
      <c r="C42" s="34">
        <v>68594.3</v>
      </c>
      <c r="D42" s="34">
        <v>68593.5</v>
      </c>
      <c r="F42" s="39"/>
      <c r="G42" s="49"/>
      <c r="H42" s="49"/>
      <c r="I42" s="36"/>
      <c r="J42" s="36"/>
    </row>
    <row r="43" spans="1:10" s="7" customFormat="1" ht="15.75" x14ac:dyDescent="0.25">
      <c r="A43" s="4" t="s">
        <v>62</v>
      </c>
      <c r="B43" s="5" t="s">
        <v>63</v>
      </c>
      <c r="C43" s="6">
        <f>SUM(C44+C45+C46)</f>
        <v>410190.80000000005</v>
      </c>
      <c r="D43" s="6">
        <f>SUM(D44+D45+D46)</f>
        <v>404825.59999999998</v>
      </c>
      <c r="F43" s="38"/>
      <c r="G43" s="50"/>
      <c r="H43" s="50"/>
      <c r="I43" s="36"/>
      <c r="J43" s="36"/>
    </row>
    <row r="44" spans="1:10" s="12" customFormat="1" ht="15.75" x14ac:dyDescent="0.25">
      <c r="A44" s="33" t="s">
        <v>64</v>
      </c>
      <c r="B44" s="29" t="s">
        <v>65</v>
      </c>
      <c r="C44" s="34">
        <v>10553.1</v>
      </c>
      <c r="D44" s="34">
        <v>10553.1</v>
      </c>
      <c r="F44" s="39"/>
      <c r="G44" s="49"/>
      <c r="H44" s="49"/>
      <c r="I44" s="36"/>
      <c r="J44" s="36"/>
    </row>
    <row r="45" spans="1:10" s="7" customFormat="1" ht="15" x14ac:dyDescent="0.25">
      <c r="A45" s="33" t="s">
        <v>66</v>
      </c>
      <c r="B45" s="29" t="s">
        <v>67</v>
      </c>
      <c r="C45" s="34">
        <v>88173.8</v>
      </c>
      <c r="D45" s="34">
        <v>83420</v>
      </c>
      <c r="F45" s="39"/>
      <c r="G45" s="49"/>
      <c r="H45" s="49"/>
      <c r="I45" s="36"/>
      <c r="J45" s="36"/>
    </row>
    <row r="46" spans="1:10" s="7" customFormat="1" ht="15" x14ac:dyDescent="0.25">
      <c r="A46" s="33" t="s">
        <v>68</v>
      </c>
      <c r="B46" s="29" t="s">
        <v>69</v>
      </c>
      <c r="C46" s="34">
        <v>311463.90000000002</v>
      </c>
      <c r="D46" s="34">
        <v>310852.5</v>
      </c>
      <c r="F46" s="39"/>
      <c r="G46" s="49"/>
      <c r="H46" s="49"/>
      <c r="I46" s="36"/>
      <c r="J46" s="36"/>
    </row>
    <row r="47" spans="1:10" s="7" customFormat="1" ht="15.75" x14ac:dyDescent="0.25">
      <c r="A47" s="4" t="s">
        <v>70</v>
      </c>
      <c r="B47" s="5" t="s">
        <v>71</v>
      </c>
      <c r="C47" s="9">
        <f>SUM(C48+C49)</f>
        <v>100995.4</v>
      </c>
      <c r="D47" s="9">
        <f>SUM(D48+D49)</f>
        <v>100457</v>
      </c>
      <c r="F47" s="38"/>
      <c r="G47" s="50"/>
      <c r="H47" s="50"/>
      <c r="I47" s="36"/>
      <c r="J47" s="36"/>
    </row>
    <row r="48" spans="1:10" s="7" customFormat="1" ht="15" x14ac:dyDescent="0.25">
      <c r="A48" s="33" t="s">
        <v>72</v>
      </c>
      <c r="B48" s="29" t="s">
        <v>73</v>
      </c>
      <c r="C48" s="34">
        <v>62458.5</v>
      </c>
      <c r="D48" s="34">
        <v>62458.5</v>
      </c>
      <c r="F48" s="39"/>
      <c r="G48" s="49"/>
      <c r="H48" s="49"/>
      <c r="I48" s="36"/>
      <c r="J48" s="36"/>
    </row>
    <row r="49" spans="1:10" s="7" customFormat="1" ht="15" x14ac:dyDescent="0.25">
      <c r="A49" s="33" t="s">
        <v>74</v>
      </c>
      <c r="B49" s="29" t="s">
        <v>75</v>
      </c>
      <c r="C49" s="34">
        <v>38536.9</v>
      </c>
      <c r="D49" s="34">
        <v>37998.5</v>
      </c>
      <c r="F49" s="39"/>
      <c r="G49" s="49"/>
      <c r="H49" s="49"/>
      <c r="I49" s="36"/>
      <c r="J49" s="36"/>
    </row>
    <row r="50" spans="1:10" s="7" customFormat="1" ht="15.75" x14ac:dyDescent="0.25">
      <c r="A50" s="4" t="s">
        <v>76</v>
      </c>
      <c r="B50" s="5" t="s">
        <v>77</v>
      </c>
      <c r="C50" s="9">
        <f>SUM(C51)</f>
        <v>30772.3</v>
      </c>
      <c r="D50" s="9">
        <f>SUM(D51)</f>
        <v>30772.3</v>
      </c>
      <c r="F50" s="38"/>
      <c r="G50" s="50"/>
      <c r="H50" s="50"/>
      <c r="I50" s="36"/>
      <c r="J50" s="36"/>
    </row>
    <row r="51" spans="1:10" s="7" customFormat="1" ht="15" x14ac:dyDescent="0.25">
      <c r="A51" s="33" t="s">
        <v>78</v>
      </c>
      <c r="B51" s="29" t="s">
        <v>79</v>
      </c>
      <c r="C51" s="34">
        <v>30772.3</v>
      </c>
      <c r="D51" s="34">
        <v>30772.3</v>
      </c>
      <c r="F51" s="39"/>
      <c r="G51" s="49"/>
      <c r="H51" s="49"/>
      <c r="I51" s="36"/>
      <c r="J51" s="36"/>
    </row>
    <row r="52" spans="1:10" s="7" customFormat="1" ht="19.5" customHeight="1" x14ac:dyDescent="0.25">
      <c r="A52" s="4" t="s">
        <v>80</v>
      </c>
      <c r="B52" s="35" t="s">
        <v>434</v>
      </c>
      <c r="C52" s="9">
        <f>SUM(C53)</f>
        <v>65629.7</v>
      </c>
      <c r="D52" s="9">
        <f>SUM(D53)</f>
        <v>65173.2</v>
      </c>
      <c r="F52" s="38"/>
      <c r="G52" s="50"/>
      <c r="H52" s="50"/>
      <c r="I52" s="36"/>
      <c r="J52" s="36"/>
    </row>
    <row r="53" spans="1:10" s="7" customFormat="1" ht="18" customHeight="1" x14ac:dyDescent="0.25">
      <c r="A53" s="33" t="s">
        <v>81</v>
      </c>
      <c r="B53" s="29" t="s">
        <v>338</v>
      </c>
      <c r="C53" s="34">
        <v>65629.7</v>
      </c>
      <c r="D53" s="34">
        <v>65173.2</v>
      </c>
      <c r="F53" s="39"/>
      <c r="G53" s="49"/>
      <c r="H53" s="49"/>
      <c r="I53" s="36"/>
      <c r="J53" s="36"/>
    </row>
    <row r="54" spans="1:10" s="7" customFormat="1" ht="19.5" customHeight="1" x14ac:dyDescent="0.25">
      <c r="A54" s="4" t="s">
        <v>82</v>
      </c>
      <c r="B54" s="13" t="s">
        <v>83</v>
      </c>
      <c r="C54" s="9">
        <f>SUM(C7+C17+C19+C21+C27+C34+C40+C43+C47+C50+C52)+C32</f>
        <v>16011034.100000001</v>
      </c>
      <c r="D54" s="9">
        <f>SUM(D7+D17+D19+D21+D27+D34+D40+D43+D47+D50+D52)+D32</f>
        <v>15088763.500000002</v>
      </c>
      <c r="F54" s="38"/>
      <c r="G54" s="51"/>
      <c r="H54" s="51"/>
      <c r="I54" s="36"/>
      <c r="J54" s="36"/>
    </row>
    <row r="55" spans="1:10" s="7" customFormat="1" ht="25.5" x14ac:dyDescent="0.25">
      <c r="A55" s="14"/>
      <c r="B55" s="15" t="s">
        <v>1117</v>
      </c>
      <c r="C55" s="9">
        <f>'Приложение №1 доходы'!C8-'Прил № 3 рпр'!C54</f>
        <v>-227446.50000000186</v>
      </c>
      <c r="D55" s="9">
        <f>'Приложение №1 доходы'!D8-'Прил № 3 рпр'!D54</f>
        <v>-108310.00000000186</v>
      </c>
      <c r="I55" s="36"/>
      <c r="J55" s="36"/>
    </row>
    <row r="56" spans="1:10" s="12" customFormat="1" ht="15.75" x14ac:dyDescent="0.25">
      <c r="A56" s="16"/>
      <c r="B56" s="16"/>
      <c r="C56" s="16"/>
      <c r="D56" s="16"/>
      <c r="I56" s="36"/>
      <c r="J56" s="36"/>
    </row>
    <row r="57" spans="1:10" x14ac:dyDescent="0.2">
      <c r="B57" s="17"/>
    </row>
    <row r="58" spans="1:10" x14ac:dyDescent="0.2">
      <c r="B58" s="17"/>
    </row>
    <row r="59" spans="1:10" x14ac:dyDescent="0.2">
      <c r="B59" s="17"/>
    </row>
    <row r="60" spans="1:10" x14ac:dyDescent="0.2">
      <c r="B60" s="17"/>
      <c r="C60" s="45"/>
    </row>
    <row r="61" spans="1:10" x14ac:dyDescent="0.2">
      <c r="B61" s="17"/>
    </row>
    <row r="62" spans="1:10" x14ac:dyDescent="0.2">
      <c r="B62" s="17"/>
      <c r="D62" s="45"/>
    </row>
    <row r="63" spans="1:10" x14ac:dyDescent="0.2">
      <c r="B63" s="17"/>
    </row>
    <row r="64" spans="1:10" x14ac:dyDescent="0.2">
      <c r="B64" s="17"/>
    </row>
    <row r="65" s="17" customFormat="1" x14ac:dyDescent="0.2"/>
    <row r="66" s="17" customFormat="1" x14ac:dyDescent="0.2"/>
    <row r="67" s="17" customFormat="1" x14ac:dyDescent="0.2"/>
    <row r="68" s="17" customFormat="1" x14ac:dyDescent="0.2"/>
    <row r="69" s="17" customFormat="1" x14ac:dyDescent="0.2"/>
    <row r="70" s="17" customFormat="1" x14ac:dyDescent="0.2"/>
    <row r="71" s="17" customFormat="1" x14ac:dyDescent="0.2"/>
    <row r="72" s="17" customFormat="1" x14ac:dyDescent="0.2"/>
    <row r="73" s="17" customFormat="1" x14ac:dyDescent="0.2"/>
    <row r="74" s="17" customFormat="1" x14ac:dyDescent="0.2"/>
    <row r="75" s="17" customFormat="1" x14ac:dyDescent="0.2"/>
    <row r="76" s="17" customFormat="1" x14ac:dyDescent="0.2"/>
    <row r="77" s="17" customFormat="1" x14ac:dyDescent="0.2"/>
    <row r="78" s="17" customFormat="1" x14ac:dyDescent="0.2"/>
    <row r="79" s="17" customFormat="1" x14ac:dyDescent="0.2"/>
    <row r="80" s="17" customFormat="1" x14ac:dyDescent="0.2"/>
    <row r="81" s="17" customFormat="1" x14ac:dyDescent="0.2"/>
    <row r="82" s="17" customFormat="1" x14ac:dyDescent="0.2"/>
    <row r="83" s="17" customFormat="1" x14ac:dyDescent="0.2"/>
    <row r="84" s="17" customFormat="1" x14ac:dyDescent="0.2"/>
    <row r="85" s="17" customFormat="1" x14ac:dyDescent="0.2"/>
    <row r="86" s="17" customFormat="1" x14ac:dyDescent="0.2"/>
  </sheetData>
  <mergeCells count="2">
    <mergeCell ref="A4:D4"/>
    <mergeCell ref="C1:D1"/>
  </mergeCells>
  <pageMargins left="0.78740157480314965" right="7.874015748031496E-2" top="0.35433070866141736" bottom="0.19685039370078741" header="0.31496062992125984" footer="0.31496062992125984"/>
  <pageSetup paperSize="9" scale="7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workbookViewId="0">
      <selection activeCell="D6" sqref="D6"/>
    </sheetView>
  </sheetViews>
  <sheetFormatPr defaultColWidth="45.75" defaultRowHeight="12.75" x14ac:dyDescent="0.2"/>
  <cols>
    <col min="1" max="1" width="18.375" style="19" customWidth="1"/>
    <col min="2" max="2" width="47.875" style="59" customWidth="1"/>
    <col min="3" max="3" width="10.75" style="60" customWidth="1"/>
    <col min="4" max="4" width="10.5" style="60" customWidth="1"/>
    <col min="5" max="216" width="8" style="60" customWidth="1"/>
    <col min="217" max="217" width="18.375" style="60" customWidth="1"/>
    <col min="218" max="16384" width="45.75" style="60"/>
  </cols>
  <sheetData>
    <row r="1" spans="1:4" ht="40.5" customHeight="1" x14ac:dyDescent="0.2">
      <c r="C1" s="201" t="s">
        <v>1120</v>
      </c>
      <c r="D1" s="202"/>
    </row>
    <row r="2" spans="1:4" x14ac:dyDescent="0.2">
      <c r="C2" s="203"/>
      <c r="D2" s="203"/>
    </row>
    <row r="3" spans="1:4" x14ac:dyDescent="0.2">
      <c r="C3" s="203"/>
      <c r="D3" s="203"/>
    </row>
    <row r="4" spans="1:4" ht="38.25" customHeight="1" x14ac:dyDescent="0.2">
      <c r="A4" s="204" t="s">
        <v>463</v>
      </c>
      <c r="B4" s="204"/>
      <c r="C4" s="204"/>
      <c r="D4" s="204"/>
    </row>
    <row r="6" spans="1:4" s="62" customFormat="1" ht="11.25" customHeight="1" x14ac:dyDescent="0.2">
      <c r="A6" s="20"/>
      <c r="B6" s="61"/>
      <c r="D6" s="21" t="s">
        <v>218</v>
      </c>
    </row>
    <row r="7" spans="1:4" s="3" customFormat="1" ht="30" customHeight="1" x14ac:dyDescent="0.2">
      <c r="A7" s="22" t="s">
        <v>86</v>
      </c>
      <c r="B7" s="46" t="s">
        <v>0</v>
      </c>
      <c r="C7" s="23" t="s">
        <v>87</v>
      </c>
      <c r="D7" s="24" t="s">
        <v>88</v>
      </c>
    </row>
    <row r="8" spans="1:4" s="25" customFormat="1" ht="25.5" customHeight="1" x14ac:dyDescent="0.25">
      <c r="A8" s="63" t="s">
        <v>89</v>
      </c>
      <c r="B8" s="64" t="s">
        <v>90</v>
      </c>
      <c r="C8" s="65">
        <f>SUM(C9+C14+C20)</f>
        <v>227446.5</v>
      </c>
      <c r="D8" s="65">
        <f>SUM(D9+D14+D20)</f>
        <v>108310</v>
      </c>
    </row>
    <row r="9" spans="1:4" s="26" customFormat="1" ht="24" customHeight="1" x14ac:dyDescent="0.25">
      <c r="A9" s="63" t="s">
        <v>91</v>
      </c>
      <c r="B9" s="66" t="s">
        <v>92</v>
      </c>
      <c r="C9" s="65">
        <f>SUM(C10+C12)</f>
        <v>-600000</v>
      </c>
      <c r="D9" s="65">
        <f>SUM(D10+D12)</f>
        <v>-600000</v>
      </c>
    </row>
    <row r="10" spans="1:4" s="27" customFormat="1" ht="24.75" customHeight="1" x14ac:dyDescent="0.25">
      <c r="A10" s="67" t="s">
        <v>93</v>
      </c>
      <c r="B10" s="68" t="s">
        <v>94</v>
      </c>
      <c r="C10" s="69">
        <f>C11</f>
        <v>100000</v>
      </c>
      <c r="D10" s="69">
        <f>D11</f>
        <v>100000</v>
      </c>
    </row>
    <row r="11" spans="1:4" s="27" customFormat="1" ht="27" customHeight="1" x14ac:dyDescent="0.25">
      <c r="A11" s="67" t="s">
        <v>95</v>
      </c>
      <c r="B11" s="68" t="s">
        <v>96</v>
      </c>
      <c r="C11" s="69">
        <v>100000</v>
      </c>
      <c r="D11" s="69">
        <v>100000</v>
      </c>
    </row>
    <row r="12" spans="1:4" s="27" customFormat="1" ht="27.75" customHeight="1" x14ac:dyDescent="0.25">
      <c r="A12" s="67" t="s">
        <v>97</v>
      </c>
      <c r="B12" s="68" t="s">
        <v>98</v>
      </c>
      <c r="C12" s="69">
        <f>C13</f>
        <v>-700000</v>
      </c>
      <c r="D12" s="69">
        <f>D13</f>
        <v>-700000</v>
      </c>
    </row>
    <row r="13" spans="1:4" s="27" customFormat="1" ht="27" customHeight="1" x14ac:dyDescent="0.25">
      <c r="A13" s="67" t="s">
        <v>99</v>
      </c>
      <c r="B13" s="68" t="s">
        <v>100</v>
      </c>
      <c r="C13" s="69">
        <v>-700000</v>
      </c>
      <c r="D13" s="69">
        <v>-700000</v>
      </c>
    </row>
    <row r="14" spans="1:4" s="28" customFormat="1" ht="26.25" customHeight="1" x14ac:dyDescent="0.25">
      <c r="A14" s="70" t="s">
        <v>101</v>
      </c>
      <c r="B14" s="71" t="s">
        <v>102</v>
      </c>
      <c r="C14" s="72">
        <f>C15+C17</f>
        <v>597764.5</v>
      </c>
      <c r="D14" s="72">
        <f>D15+D17</f>
        <v>597764.5</v>
      </c>
    </row>
    <row r="15" spans="1:4" s="28" customFormat="1" ht="26.25" customHeight="1" x14ac:dyDescent="0.25">
      <c r="A15" s="73" t="s">
        <v>103</v>
      </c>
      <c r="B15" s="68" t="s">
        <v>104</v>
      </c>
      <c r="C15" s="69">
        <f>C16</f>
        <v>900000</v>
      </c>
      <c r="D15" s="69">
        <f>D16</f>
        <v>900000</v>
      </c>
    </row>
    <row r="16" spans="1:4" s="27" customFormat="1" ht="37.5" customHeight="1" x14ac:dyDescent="0.25">
      <c r="A16" s="73" t="s">
        <v>105</v>
      </c>
      <c r="B16" s="68" t="s">
        <v>106</v>
      </c>
      <c r="C16" s="69">
        <v>900000</v>
      </c>
      <c r="D16" s="69">
        <v>900000</v>
      </c>
    </row>
    <row r="17" spans="1:4" s="27" customFormat="1" ht="36" customHeight="1" x14ac:dyDescent="0.25">
      <c r="A17" s="73" t="s">
        <v>107</v>
      </c>
      <c r="B17" s="68" t="s">
        <v>108</v>
      </c>
      <c r="C17" s="69">
        <f>C18</f>
        <v>-302235.5</v>
      </c>
      <c r="D17" s="69">
        <f>D18</f>
        <v>-302235.5</v>
      </c>
    </row>
    <row r="18" spans="1:4" s="27" customFormat="1" ht="38.25" customHeight="1" x14ac:dyDescent="0.25">
      <c r="A18" s="73" t="s">
        <v>109</v>
      </c>
      <c r="B18" s="68" t="s">
        <v>110</v>
      </c>
      <c r="C18" s="69">
        <v>-302235.5</v>
      </c>
      <c r="D18" s="69">
        <v>-302235.5</v>
      </c>
    </row>
    <row r="19" spans="1:4" s="27" customFormat="1" ht="25.5" hidden="1" customHeight="1" x14ac:dyDescent="0.25">
      <c r="A19" s="74" t="s">
        <v>111</v>
      </c>
      <c r="B19" s="75" t="s">
        <v>112</v>
      </c>
      <c r="C19" s="76">
        <v>0</v>
      </c>
      <c r="D19" s="77">
        <v>0</v>
      </c>
    </row>
    <row r="20" spans="1:4" s="27" customFormat="1" ht="14.25" customHeight="1" x14ac:dyDescent="0.25">
      <c r="A20" s="78" t="s">
        <v>113</v>
      </c>
      <c r="B20" s="71" t="s">
        <v>114</v>
      </c>
      <c r="C20" s="72">
        <f>C25+C21</f>
        <v>229682</v>
      </c>
      <c r="D20" s="72">
        <f>D25+D21</f>
        <v>110545.5</v>
      </c>
    </row>
    <row r="21" spans="1:4" s="27" customFormat="1" ht="16.5" customHeight="1" x14ac:dyDescent="0.25">
      <c r="A21" s="73" t="s">
        <v>115</v>
      </c>
      <c r="B21" s="68" t="s">
        <v>116</v>
      </c>
      <c r="C21" s="69">
        <f t="shared" ref="C21:D23" si="0">C22</f>
        <v>-16783587.600000001</v>
      </c>
      <c r="D21" s="69">
        <f t="shared" si="0"/>
        <v>-16165585.800000001</v>
      </c>
    </row>
    <row r="22" spans="1:4" s="27" customFormat="1" ht="15.75" customHeight="1" x14ac:dyDescent="0.25">
      <c r="A22" s="73" t="s">
        <v>117</v>
      </c>
      <c r="B22" s="68" t="s">
        <v>118</v>
      </c>
      <c r="C22" s="69">
        <f t="shared" si="0"/>
        <v>-16783587.600000001</v>
      </c>
      <c r="D22" s="69">
        <f t="shared" si="0"/>
        <v>-16165585.800000001</v>
      </c>
    </row>
    <row r="23" spans="1:4" s="27" customFormat="1" ht="16.5" customHeight="1" x14ac:dyDescent="0.25">
      <c r="A23" s="73" t="s">
        <v>119</v>
      </c>
      <c r="B23" s="68" t="s">
        <v>120</v>
      </c>
      <c r="C23" s="69">
        <f t="shared" si="0"/>
        <v>-16783587.600000001</v>
      </c>
      <c r="D23" s="69">
        <f t="shared" si="0"/>
        <v>-16165585.800000001</v>
      </c>
    </row>
    <row r="24" spans="1:4" s="27" customFormat="1" ht="25.5" customHeight="1" x14ac:dyDescent="0.25">
      <c r="A24" s="73" t="s">
        <v>121</v>
      </c>
      <c r="B24" s="68" t="s">
        <v>122</v>
      </c>
      <c r="C24" s="69">
        <v>-16783587.600000001</v>
      </c>
      <c r="D24" s="69">
        <v>-16165585.800000001</v>
      </c>
    </row>
    <row r="25" spans="1:4" s="27" customFormat="1" ht="16.5" customHeight="1" x14ac:dyDescent="0.25">
      <c r="A25" s="73" t="s">
        <v>123</v>
      </c>
      <c r="B25" s="68" t="s">
        <v>124</v>
      </c>
      <c r="C25" s="69">
        <f t="shared" ref="C25:D27" si="1">C26</f>
        <v>17013269.600000001</v>
      </c>
      <c r="D25" s="69">
        <f t="shared" si="1"/>
        <v>16276131.300000001</v>
      </c>
    </row>
    <row r="26" spans="1:4" s="27" customFormat="1" ht="15.75" customHeight="1" x14ac:dyDescent="0.25">
      <c r="A26" s="73" t="s">
        <v>125</v>
      </c>
      <c r="B26" s="68" t="s">
        <v>126</v>
      </c>
      <c r="C26" s="69">
        <f t="shared" si="1"/>
        <v>17013269.600000001</v>
      </c>
      <c r="D26" s="69">
        <f t="shared" si="1"/>
        <v>16276131.300000001</v>
      </c>
    </row>
    <row r="27" spans="1:4" s="27" customFormat="1" ht="15" customHeight="1" x14ac:dyDescent="0.25">
      <c r="A27" s="73" t="s">
        <v>127</v>
      </c>
      <c r="B27" s="68" t="s">
        <v>128</v>
      </c>
      <c r="C27" s="69">
        <f t="shared" si="1"/>
        <v>17013269.600000001</v>
      </c>
      <c r="D27" s="69">
        <f t="shared" si="1"/>
        <v>16276131.300000001</v>
      </c>
    </row>
    <row r="28" spans="1:4" s="27" customFormat="1" ht="27" customHeight="1" x14ac:dyDescent="0.25">
      <c r="A28" s="73" t="s">
        <v>129</v>
      </c>
      <c r="B28" s="68" t="s">
        <v>130</v>
      </c>
      <c r="C28" s="69">
        <v>17013269.600000001</v>
      </c>
      <c r="D28" s="69">
        <v>16276131.300000001</v>
      </c>
    </row>
    <row r="29" spans="1:4" x14ac:dyDescent="0.2">
      <c r="B29" s="79"/>
    </row>
    <row r="30" spans="1:4" x14ac:dyDescent="0.2">
      <c r="B30" s="79"/>
    </row>
    <row r="31" spans="1:4" x14ac:dyDescent="0.2">
      <c r="B31" s="79"/>
    </row>
    <row r="32" spans="1:4" x14ac:dyDescent="0.2">
      <c r="B32" s="79"/>
      <c r="C32" s="80"/>
    </row>
    <row r="33" spans="2:3" x14ac:dyDescent="0.2">
      <c r="B33" s="79"/>
      <c r="C33" s="80"/>
    </row>
    <row r="34" spans="2:3" x14ac:dyDescent="0.2">
      <c r="B34" s="79"/>
    </row>
    <row r="35" spans="2:3" x14ac:dyDescent="0.2">
      <c r="B35" s="79"/>
      <c r="C35" s="80"/>
    </row>
    <row r="36" spans="2:3" x14ac:dyDescent="0.2">
      <c r="B36" s="79"/>
    </row>
  </sheetData>
  <mergeCells count="4">
    <mergeCell ref="C1:D1"/>
    <mergeCell ref="C2:D2"/>
    <mergeCell ref="C3:D3"/>
    <mergeCell ref="A4:D4"/>
  </mergeCells>
  <pageMargins left="0.6692913385826772" right="0.23622047244094491" top="0.47244094488188981" bottom="0.23622047244094491" header="0" footer="0"/>
  <pageSetup paperSize="9" scale="95" fitToHeight="0" orientation="portrait" r:id="rId1"/>
  <header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6</vt:i4>
      </vt:variant>
    </vt:vector>
  </HeadingPairs>
  <TitlesOfParts>
    <vt:vector size="10" baseType="lpstr">
      <vt:lpstr>Приложение №1 доходы</vt:lpstr>
      <vt:lpstr>Прил № 2 ведомственная</vt:lpstr>
      <vt:lpstr>Прил № 3 рпр</vt:lpstr>
      <vt:lpstr>Прил № 4 Источники </vt:lpstr>
      <vt:lpstr>'Прил № 2 ведомственная'!Заголовки_для_печати</vt:lpstr>
      <vt:lpstr>'Прил № 3 рпр'!Заголовки_для_печати</vt:lpstr>
      <vt:lpstr>'Прил № 4 Источники '!Заголовки_для_печати</vt:lpstr>
      <vt:lpstr>'Приложение №1 доходы'!Заголовки_для_печати</vt:lpstr>
      <vt:lpstr>'Прил № 3 рпр'!Область_печати</vt:lpstr>
      <vt:lpstr>'Приложение №1 доходы'!Область_печати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Кудрявцева Оксана Борисовна</cp:lastModifiedBy>
  <cp:lastPrinted>2023-04-20T06:19:42Z</cp:lastPrinted>
  <dcterms:created xsi:type="dcterms:W3CDTF">2017-04-05T02:09:09Z</dcterms:created>
  <dcterms:modified xsi:type="dcterms:W3CDTF">2023-04-25T06:12:01Z</dcterms:modified>
</cp:coreProperties>
</file>